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-225" yWindow="3000" windowWidth="19440" windowHeight="7230" tabRatio="929" firstSheet="7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9 " sheetId="9" r:id="rId9"/>
    <sheet name="CONSIG. M.P." sheetId="6" r:id="rId10"/>
    <sheet name="DETENIDOS" sheetId="8" r:id="rId11"/>
    <sheet name="SALIDAS DIF.  MULTA" sheetId="32" r:id="rId12"/>
    <sheet name="CRUCEROS MAY  INCIDENCIA" sheetId="33" r:id="rId13"/>
    <sheet name="JUZG COLEGIADO" sheetId="34" r:id="rId14"/>
    <sheet name="JUZGADOS" sheetId="35" r:id="rId15"/>
  </sheets>
  <definedNames>
    <definedName name="_xlnm.Print_Area" localSheetId="12">'CRUCEROS MAY  INCIDENCIA'!$A$1:$C$46</definedName>
    <definedName name="_xlnm.Print_Area" localSheetId="6">'ESTADO DE EBRIEDAD'!$A$1:$I$81</definedName>
    <definedName name="_xlnm.Print_Area" localSheetId="14">JUZGADOS!$A$1:$W$39</definedName>
  </definedNames>
  <calcPr calcId="145621"/>
</workbook>
</file>

<file path=xl/calcChain.xml><?xml version="1.0" encoding="utf-8"?>
<calcChain xmlns="http://schemas.openxmlformats.org/spreadsheetml/2006/main">
  <c r="D47" i="35" l="1"/>
  <c r="F35" i="35"/>
  <c r="E35" i="35"/>
  <c r="D35" i="35"/>
  <c r="C35" i="35"/>
  <c r="G32" i="35"/>
  <c r="D48" i="35" s="1"/>
  <c r="D31" i="35"/>
  <c r="G30" i="35"/>
  <c r="E47" i="35" s="1"/>
  <c r="G28" i="35"/>
  <c r="D46" i="35" s="1"/>
  <c r="G27" i="35"/>
  <c r="F21" i="35"/>
  <c r="E21" i="35"/>
  <c r="D21" i="35"/>
  <c r="C21" i="35"/>
  <c r="G18" i="35"/>
  <c r="F19" i="35" s="1"/>
  <c r="C17" i="35"/>
  <c r="G16" i="35"/>
  <c r="C47" i="35" s="1"/>
  <c r="G14" i="35"/>
  <c r="F15" i="35" s="1"/>
  <c r="H18" i="34"/>
  <c r="C18" i="34"/>
  <c r="F33" i="35" l="1"/>
  <c r="E48" i="35"/>
  <c r="D33" i="35"/>
  <c r="E15" i="35"/>
  <c r="E19" i="35"/>
  <c r="E29" i="35"/>
  <c r="G35" i="35"/>
  <c r="C46" i="35"/>
  <c r="E46" i="35"/>
  <c r="C48" i="35"/>
  <c r="D15" i="35"/>
  <c r="D17" i="35"/>
  <c r="D19" i="35"/>
  <c r="G21" i="35"/>
  <c r="F22" i="35" s="1"/>
  <c r="D29" i="35"/>
  <c r="F29" i="35"/>
  <c r="E33" i="35"/>
  <c r="G15" i="35" l="1"/>
  <c r="G19" i="35"/>
  <c r="G33" i="35"/>
  <c r="F36" i="35"/>
  <c r="D36" i="35"/>
  <c r="E36" i="35"/>
  <c r="G29" i="35"/>
  <c r="E22" i="35"/>
  <c r="C22" i="35"/>
  <c r="C36" i="35"/>
  <c r="D22" i="35"/>
  <c r="G22" i="35" l="1"/>
  <c r="G36" i="35"/>
  <c r="C28" i="9" l="1"/>
  <c r="C33" i="15" l="1"/>
  <c r="G12" i="13" l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31" i="14"/>
  <c r="F32" i="14"/>
  <c r="F33" i="14"/>
  <c r="F34" i="14"/>
  <c r="F38" i="14"/>
  <c r="D19" i="5"/>
  <c r="D22" i="2"/>
  <c r="D19" i="1"/>
  <c r="C42" i="2" l="1"/>
  <c r="C19" i="1"/>
  <c r="B17" i="8"/>
  <c r="C19" i="5"/>
  <c r="C19" i="3"/>
  <c r="D19" i="3"/>
  <c r="E29" i="14"/>
  <c r="B29" i="8"/>
  <c r="C17" i="6"/>
  <c r="C22" i="2"/>
  <c r="C16" i="9"/>
  <c r="J12" i="32"/>
  <c r="J14" i="32"/>
  <c r="J16" i="32"/>
  <c r="J10" i="32"/>
  <c r="I17" i="32"/>
  <c r="D17" i="32"/>
  <c r="E17" i="32"/>
  <c r="F17" i="32"/>
  <c r="G17" i="32"/>
  <c r="H17" i="32"/>
  <c r="C17" i="32"/>
  <c r="C17" i="8"/>
  <c r="D17" i="6"/>
  <c r="C63" i="18"/>
  <c r="C37" i="18"/>
  <c r="C42" i="15"/>
  <c r="E36" i="14"/>
  <c r="D36" i="14"/>
  <c r="C36" i="14"/>
  <c r="B36" i="14"/>
  <c r="D29" i="14"/>
  <c r="C29" i="14"/>
  <c r="B29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J17" i="32" l="1"/>
  <c r="B39" i="14"/>
  <c r="E39" i="14"/>
  <c r="D39" i="14"/>
  <c r="G37" i="13"/>
  <c r="C39" i="14"/>
  <c r="F36" i="14"/>
  <c r="F29" i="14"/>
  <c r="F39" i="14" l="1"/>
</calcChain>
</file>

<file path=xl/sharedStrings.xml><?xml version="1.0" encoding="utf-8"?>
<sst xmlns="http://schemas.openxmlformats.org/spreadsheetml/2006/main" count="316" uniqueCount="203">
  <si>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</si>
  <si>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</si>
  <si>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</si>
  <si>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</si>
  <si>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</si>
  <si>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</si>
  <si>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</si>
  <si>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</si>
  <si>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</si>
  <si>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</si>
  <si>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</si>
  <si>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</si>
  <si>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</si>
  <si>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</si>
  <si>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</si>
  <si>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</si>
  <si>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</si>
  <si>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</si>
  <si>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</si>
  <si>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</si>
  <si>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</si>
  <si>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</si>
  <si>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</si>
  <si>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</si>
  <si>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</si>
  <si>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</si>
  <si>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</si>
  <si>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</si>
  <si>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</si>
  <si>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</si>
  <si>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</si>
  <si>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</si>
  <si>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</si>
  <si>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</si>
  <si>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</si>
  <si>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</si>
  <si>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</si>
  <si>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</si>
  <si>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</si>
  <si>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</si>
  <si>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</si>
  <si>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</si>
  <si>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</si>
  <si>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</si>
  <si>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</si>
  <si>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</si>
  <si>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</si>
  <si>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</si>
  <si>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</si>
  <si>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</si>
  <si>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</si>
  <si>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</si>
  <si>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</si>
  <si>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</si>
  <si>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</si>
  <si>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</si>
  <si>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</si>
  <si>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</si>
  <si>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</si>
  <si>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</si>
  <si>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</si>
  <si>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</si>
  <si>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</si>
  <si>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</si>
  <si>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</si>
  <si>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</si>
  <si>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</si>
  <si>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</si>
  <si>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</si>
  <si>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</si>
  <si>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</si>
  <si>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</si>
  <si>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</si>
  <si>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</si>
  <si>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</si>
  <si>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</si>
  <si>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</si>
  <si>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</si>
  <si>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</si>
  <si>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</si>
  <si>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</si>
  <si>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</si>
  <si>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</si>
  <si>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</si>
  <si>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</si>
  <si>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</si>
  <si>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</si>
  <si>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</si>
  <si>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</si>
  <si>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</si>
  <si>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</si>
  <si>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</si>
  <si>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</si>
  <si>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</si>
  <si>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</si>
  <si>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</si>
  <si>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</si>
  <si>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</si>
  <si>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</si>
  <si>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</si>
  <si>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</si>
  <si>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</si>
  <si>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</si>
  <si>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</si>
  <si>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</si>
  <si>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</si>
  <si>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</si>
  <si>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</si>
  <si>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</si>
  <si>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</si>
  <si>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</si>
  <si>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</si>
  <si>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</si>
  <si>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</si>
  <si>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</si>
  <si>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</si>
  <si>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</si>
  <si>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</si>
  <si>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</si>
  <si>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</si>
  <si>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</si>
  <si>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</si>
  <si>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</si>
  <si>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</si>
  <si>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</si>
  <si>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</si>
  <si>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Columna2</t>
  </si>
  <si>
    <t>OTROS MOTIVOS</t>
  </si>
  <si>
    <t>SEMAFORO EN ROJO</t>
  </si>
  <si>
    <t>DICIEMBRE</t>
  </si>
  <si>
    <t xml:space="preserve">D I C I E M B R E </t>
  </si>
  <si>
    <t xml:space="preserve">INFORME DE CRUCEROS CON MAYOR INCIDENCIA  DE ACCIDENTES  </t>
  </si>
  <si>
    <t>CRUCERO</t>
  </si>
  <si>
    <t>No. INCIDENTES</t>
  </si>
  <si>
    <t>SEMAFORIZADOS</t>
  </si>
  <si>
    <t>NO SEMAFORIZADO</t>
  </si>
  <si>
    <t>ALCANCE</t>
  </si>
  <si>
    <t>CORTE DE CIRCULACIÓN</t>
  </si>
  <si>
    <t>ABRIR LA PUERTA</t>
  </si>
  <si>
    <t>PERDIDA DE CTRL</t>
  </si>
  <si>
    <t>REVERSA</t>
  </si>
  <si>
    <t>OBJETOS EN EL CAMINO</t>
  </si>
  <si>
    <t>SENTIDO CONTRARIO</t>
  </si>
  <si>
    <t>CRUZAR SIN PRECAUCIÓN</t>
  </si>
  <si>
    <t>HUYO RESPONSABLE</t>
  </si>
  <si>
    <t>Gruas Silva</t>
  </si>
  <si>
    <t>DIC/2018</t>
  </si>
  <si>
    <t>GRÚAS   2018</t>
  </si>
  <si>
    <t>IBA SOBRE EL VEHÍCULO</t>
  </si>
  <si>
    <t>COMPARATIVO ACCIDENTES VIALES DICIEMBRE   2018 - 2019</t>
  </si>
  <si>
    <t>COMPARATIVO DE CAUSAS DETERMINANTES DICIEMBRE    2018 - 2019</t>
  </si>
  <si>
    <t>COMPARATIVO DE GRÚAS UTILIZADAS DICIEMBRE    2018 - 2019</t>
  </si>
  <si>
    <t>COMPARATIVA DE  ASUNTOS VIALES CONSIGNADOS  AL M.P.   DICIEMBRE    2018 - 2019</t>
  </si>
  <si>
    <t>COMPARATIVA DE  DETENIDOS  DICIEMBRE   2018 - 2019</t>
  </si>
  <si>
    <t>DIC/2019</t>
  </si>
  <si>
    <t xml:space="preserve"> EDAD   DE LOS CONDUCTORES QUE PARTICIPAN EN UN ACCIDENTE VIAL   EN EL MES DE DICIEMBRE   2 0 1 9</t>
  </si>
  <si>
    <t>ACCIDENTES VIALES POR HORA EN EL MES DE DICIEMBRE  2019</t>
  </si>
  <si>
    <t>ESTADO  DE   EBRIEDAD  POR HORA  DICIEMBRE 2019</t>
  </si>
  <si>
    <t>EDAD  DE LOS CONDUCTORES INVOLUCRADOS EN ESTADO  DE EBRIEDAD 2019</t>
  </si>
  <si>
    <t>DOCUMENTACIÓN DE LOS VEHICULOS PARTICIPANTES EN ACCIDENTE VIAL EN EL MES DE  DICIEMBRE  2019</t>
  </si>
  <si>
    <t>GRUAS 2019</t>
  </si>
  <si>
    <t>DIC /2019</t>
  </si>
  <si>
    <t>INFORME DE SALIDAS DISTINTAS A LA MULTA DICIEMBRE  2019</t>
  </si>
  <si>
    <t>BLVD. INDEPENDENCIA Y AV. ZACATECAS</t>
  </si>
  <si>
    <t>CALZ.  SALTILLO 400 Y C. PASEO DE LOS CALVOS</t>
  </si>
  <si>
    <t>BLVD. REVOLUCIÓN Y CALZ. COLON</t>
  </si>
  <si>
    <t>BLVD. TORREÓN-MATAMOROS Y CALZ. FCO. SARABIA TINOCO</t>
  </si>
  <si>
    <t>PROLONG. AV. BRAVO OTE  Y  C. NOGALAR</t>
  </si>
  <si>
    <t>BLVD. INDEPENDENCIA Y CALZ. COLON</t>
  </si>
  <si>
    <t>AV. FRANCISCO I. MADERO Y AV. ALDAMA</t>
  </si>
  <si>
    <t>BLVD. PEDRO RODRIGUEZ TRIANA Y BLVD. TORREÓN-MATAMOROS</t>
  </si>
  <si>
    <t>BLVD. REVOLUCIÓN Y C. NOGALAR</t>
  </si>
  <si>
    <t>BLVD. TORREÓN MATAMOROS FTE AL CAMPO MILITAR</t>
  </si>
  <si>
    <t>BLVD. INDEPENDENCIA Y BLVD. CONSTITUCIÓN (NUDO MIXTECO)</t>
  </si>
  <si>
    <t>PERIFERO RAÚL LÓPEZ SÁNCHEZ Y BLVD. TORREÓN-MATAMOROS</t>
  </si>
  <si>
    <t>PERIFERICO RAÚL LOPEZ SÁNCHEZ Y C. TORREON SAN PEDRO</t>
  </si>
  <si>
    <t>PERIFERICO RAÚL LÓPEZ SÁNCHEZ  EN SUS DIFERENTES PUNTOS</t>
  </si>
  <si>
    <t xml:space="preserve"> DE DICIEMBRE 2019</t>
  </si>
  <si>
    <t xml:space="preserve">PROCEDIMIENTOS DEL JUZGADO COLEGIADO </t>
  </si>
  <si>
    <t>PROCEDIMIENTOS RECIBIDOS JUZGADO COLEGIADO</t>
  </si>
  <si>
    <t>PROCEDIMIENTOS CONCLUIDOS JUZGADO COLEGIADO</t>
  </si>
  <si>
    <t>QUEJAS</t>
  </si>
  <si>
    <t>APELACIÓN</t>
  </si>
  <si>
    <t>INCONFORMIDAD</t>
  </si>
  <si>
    <t xml:space="preserve">EXHORTO </t>
  </si>
  <si>
    <t>EVALUACIÓN JUECES UNITARIOS</t>
  </si>
  <si>
    <t>RECIBIDOS</t>
  </si>
  <si>
    <t>ASUNTOS INTERNOS</t>
  </si>
  <si>
    <t>COLEGIADO</t>
  </si>
  <si>
    <t>JUZGADO III</t>
  </si>
  <si>
    <t>JUZGADO IV</t>
  </si>
  <si>
    <t>DENUNCIAS</t>
  </si>
  <si>
    <t>% DEL TOTAL</t>
  </si>
  <si>
    <t xml:space="preserve">QUEJAS  </t>
  </si>
  <si>
    <t>TOTAL PROCED.  RECIBIDOS</t>
  </si>
  <si>
    <t>CONCLUIDOS</t>
  </si>
  <si>
    <t>JUZGADO I</t>
  </si>
  <si>
    <t>TOTAL PROCED. CONCLUIDOS</t>
  </si>
  <si>
    <t>MENSUAL</t>
  </si>
  <si>
    <t>CONCLUIDO</t>
  </si>
  <si>
    <t>ACUMULADOS</t>
  </si>
  <si>
    <t>D I C I E M B R E   2 0 1 9</t>
  </si>
  <si>
    <t>D I C I E M B R E  2 0 1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</si>
</sst>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4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1" fillId="0" borderId="0"/>
    <xf numFmtId="0" fontId="47" fillId="0" borderId="0"/>
    <xf numFmtId="0" fontId="49" fillId="0" borderId="69"/>
    <xf numFmtId="0" fontId="38" fillId="0" borderId="70"/>
    <xf numFmtId="0" fontId="38" fillId="0" borderId="0"/>
    <xf numFmtId="0" fontId="34" fillId="6" borderId="0"/>
    <xf numFmtId="0" fontId="41" fillId="5" borderId="0"/>
    <xf numFmtId="0" fontId="42" fillId="24" borderId="0"/>
    <xf numFmtId="0" fontId="39" fillId="9" borderId="63"/>
    <xf numFmtId="0" fontId="44" fillId="18" borderId="67"/>
    <xf numFmtId="0" fontId="35" fillId="18" borderId="63"/>
    <xf numFmtId="0" fontId="37" fillId="0" borderId="65"/>
    <xf numFmtId="0" fontId="36" fillId="19" borderId="64"/>
    <xf numFmtId="0" fontId="45" fillId="0" borderId="0"/>
    <xf numFmtId="0" fontId="15" fillId="25" borderId="66"/>
    <xf numFmtId="0" fontId="46" fillId="0" borderId="0"/>
    <xf numFmtId="0" fontId="50" fillId="0" borderId="71"/>
    <xf numFmtId="0" fontId="33" fillId="20" borderId="0"/>
    <xf numFmtId="0" fontId="32" fillId="4" borderId="0"/>
    <xf numFmtId="0" fontId="32" fillId="10" borderId="0"/>
    <xf numFmtId="0" fontId="33" fillId="14" borderId="0"/>
    <xf numFmtId="0" fontId="33" fillId="21" borderId="0"/>
    <xf numFmtId="0" fontId="32" fillId="5" borderId="0"/>
    <xf numFmtId="0" fontId="32" fillId="11" borderId="0"/>
    <xf numFmtId="0" fontId="33" fillId="11" borderId="0"/>
    <xf numFmtId="0" fontId="33" fillId="22" borderId="0"/>
    <xf numFmtId="0" fontId="32" fillId="6" borderId="0"/>
    <xf numFmtId="0" fontId="32" fillId="12" borderId="0"/>
    <xf numFmtId="0" fontId="33" fillId="12" borderId="0"/>
    <xf numFmtId="0" fontId="33" fillId="15" borderId="0"/>
    <xf numFmtId="0" fontId="32" fillId="7" borderId="0"/>
    <xf numFmtId="0" fontId="32" fillId="7" borderId="0"/>
    <xf numFmtId="0" fontId="33" fillId="15" borderId="0"/>
    <xf numFmtId="0" fontId="33" fillId="16" borderId="0"/>
    <xf numFmtId="0" fontId="32" fillId="8" borderId="0"/>
    <xf numFmtId="0" fontId="32" fillId="10" borderId="0"/>
    <xf numFmtId="0" fontId="33" fillId="16" borderId="0"/>
    <xf numFmtId="0" fontId="33" fillId="23" borderId="0"/>
    <xf numFmtId="0" fontId="32" fillId="9" borderId="0"/>
    <xf numFmtId="0" fontId="32" fillId="13" borderId="0"/>
    <xf numFmtId="0" fontId="33" fillId="17" borderId="0"/>
    <xf numFmtId="0" fontId="40" fillId="0" borderId="0">
      <alignment horizontal="center"/>
    </xf>
    <xf numFmtId="0" fontId="40" fillId="0" borderId="0">
      <alignment horizontal="center" textRotation="90"/>
    </xf>
    <xf numFmtId="0" fontId="43" fillId="0" borderId="0"/>
    <xf numFmtId="165" fontId="43" fillId="0" borderId="0"/>
    <xf numFmtId="0" fontId="48" fillId="0" borderId="68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6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9" fillId="0" borderId="40" xfId="2" applyFont="1" applyBorder="1" applyAlignment="1">
      <alignment horizontal="center" vertical="center" wrapText="1"/>
    </xf>
    <xf numFmtId="3" fontId="9" fillId="0" borderId="40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6" xfId="2" applyNumberFormat="1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 wrapText="1"/>
    </xf>
    <xf numFmtId="3" fontId="8" fillId="0" borderId="45" xfId="2" applyNumberFormat="1" applyFont="1" applyFill="1" applyBorder="1" applyAlignment="1">
      <alignment horizontal="center" vertical="center" wrapText="1"/>
    </xf>
    <xf numFmtId="3" fontId="8" fillId="0" borderId="47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 wrapText="1"/>
    </xf>
    <xf numFmtId="3" fontId="9" fillId="0" borderId="40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2" applyFont="1" applyAlignment="1"/>
    <xf numFmtId="0" fontId="9" fillId="0" borderId="49" xfId="2" applyFont="1" applyFill="1" applyBorder="1" applyAlignment="1">
      <alignment horizontal="center" vertical="center" wrapText="1"/>
    </xf>
    <xf numFmtId="0" fontId="9" fillId="0" borderId="50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1" xfId="2" applyNumberFormat="1" applyFont="1" applyFill="1" applyBorder="1" applyAlignment="1">
      <alignment horizontal="center" vertical="center"/>
    </xf>
    <xf numFmtId="0" fontId="9" fillId="2" borderId="41" xfId="2" applyFont="1" applyFill="1" applyBorder="1" applyAlignment="1">
      <alignment horizontal="center" vertical="center" wrapText="1"/>
    </xf>
    <xf numFmtId="3" fontId="9" fillId="2" borderId="43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17" fillId="0" borderId="2" xfId="2" applyNumberFormat="1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7" xfId="2" applyFont="1" applyFill="1" applyBorder="1" applyAlignment="1">
      <alignment horizontal="center" vertical="center" wrapText="1" readingOrder="1"/>
    </xf>
    <xf numFmtId="0" fontId="8" fillId="0" borderId="58" xfId="2" applyFont="1" applyFill="1" applyBorder="1" applyAlignment="1">
      <alignment horizontal="center" vertical="center" wrapText="1"/>
    </xf>
    <xf numFmtId="3" fontId="8" fillId="0" borderId="59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5" xfId="2" applyFont="1" applyBorder="1" applyAlignment="1"/>
    <xf numFmtId="0" fontId="21" fillId="0" borderId="0" xfId="0" applyFont="1"/>
    <xf numFmtId="0" fontId="22" fillId="0" borderId="0" xfId="0" applyFont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9" xfId="2" quotePrefix="1" applyFont="1" applyFill="1" applyBorder="1" applyAlignment="1">
      <alignment horizontal="center" vertical="center" wrapText="1" readingOrder="1"/>
    </xf>
    <xf numFmtId="0" fontId="19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8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8" fillId="0" borderId="62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7" xfId="0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8" fillId="0" borderId="24" xfId="2" applyFont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5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4" fillId="0" borderId="11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25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3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25" fillId="0" borderId="53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wrapText="1"/>
    </xf>
    <xf numFmtId="0" fontId="23" fillId="0" borderId="32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 wrapText="1"/>
    </xf>
    <xf numFmtId="0" fontId="23" fillId="0" borderId="56" xfId="0" applyFont="1" applyFill="1" applyBorder="1" applyAlignment="1">
      <alignment horizontal="center"/>
    </xf>
    <xf numFmtId="0" fontId="22" fillId="0" borderId="18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/>
    </xf>
    <xf numFmtId="0" fontId="21" fillId="0" borderId="61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22" xfId="0" applyFont="1" applyFill="1" applyBorder="1" applyAlignment="1">
      <alignment horizontal="center"/>
    </xf>
    <xf numFmtId="0" fontId="21" fillId="0" borderId="6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0" xfId="2" applyFont="1" applyFill="1" applyAlignment="1"/>
    <xf numFmtId="2" fontId="9" fillId="0" borderId="14" xfId="2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17" fontId="8" fillId="0" borderId="17" xfId="0" quotePrefix="1" applyNumberFormat="1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1" fillId="0" borderId="0" xfId="0" applyFont="1"/>
    <xf numFmtId="0" fontId="9" fillId="0" borderId="18" xfId="0" applyFont="1" applyBorder="1"/>
    <xf numFmtId="0" fontId="9" fillId="0" borderId="21" xfId="0" applyFont="1" applyBorder="1"/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5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8" borderId="38" xfId="0" applyFont="1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0" fontId="0" fillId="28" borderId="7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5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9" fontId="0" fillId="0" borderId="22" xfId="0" applyNumberFormat="1" applyFill="1" applyBorder="1" applyAlignment="1">
      <alignment horizontal="center" vertical="center"/>
    </xf>
    <xf numFmtId="9" fontId="0" fillId="0" borderId="6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74" xfId="0" applyNumberForma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9" fontId="0" fillId="0" borderId="31" xfId="0" applyNumberFormat="1" applyBorder="1" applyAlignment="1">
      <alignment horizontal="center" vertical="center"/>
    </xf>
    <xf numFmtId="10" fontId="0" fillId="0" borderId="74" xfId="0" applyNumberForma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37" xfId="0" applyNumberForma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10" fontId="0" fillId="0" borderId="22" xfId="0" applyNumberFormat="1" applyFill="1" applyBorder="1" applyAlignment="1">
      <alignment horizontal="center" vertical="center"/>
    </xf>
    <xf numFmtId="10" fontId="0" fillId="0" borderId="2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/>
    </xf>
    <xf numFmtId="10" fontId="0" fillId="0" borderId="43" xfId="0" applyNumberFormat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27" borderId="15" xfId="2" applyFont="1" applyFill="1" applyBorder="1" applyAlignment="1">
      <alignment horizontal="center" vertical="center" wrapText="1"/>
    </xf>
    <xf numFmtId="0" fontId="8" fillId="27" borderId="16" xfId="2" applyFont="1" applyFill="1" applyBorder="1" applyAlignment="1">
      <alignment horizontal="center" vertical="center" wrapText="1"/>
    </xf>
    <xf numFmtId="0" fontId="8" fillId="27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8" fillId="26" borderId="15" xfId="2" applyFont="1" applyFill="1" applyBorder="1" applyAlignment="1">
      <alignment horizontal="center" vertical="center" wrapText="1"/>
    </xf>
    <xf numFmtId="0" fontId="0" fillId="26" borderId="16" xfId="0" applyFill="1" applyBorder="1"/>
    <xf numFmtId="0" fontId="0" fillId="26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26" borderId="15" xfId="2" applyFont="1" applyFill="1" applyBorder="1" applyAlignment="1">
      <alignment horizontal="center" wrapText="1"/>
    </xf>
    <xf numFmtId="0" fontId="7" fillId="26" borderId="17" xfId="2" applyFont="1" applyFill="1" applyBorder="1" applyAlignment="1">
      <alignment horizontal="center" wrapText="1"/>
    </xf>
    <xf numFmtId="0" fontId="7" fillId="26" borderId="33" xfId="2" applyFont="1" applyFill="1" applyBorder="1" applyAlignment="1">
      <alignment horizontal="center" wrapText="1"/>
    </xf>
    <xf numFmtId="0" fontId="7" fillId="26" borderId="35" xfId="2" applyFont="1" applyFill="1" applyBorder="1" applyAlignment="1">
      <alignment horizontal="center" wrapText="1"/>
    </xf>
    <xf numFmtId="49" fontId="7" fillId="26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7" fillId="26" borderId="15" xfId="0" applyFont="1" applyFill="1" applyBorder="1" applyAlignment="1">
      <alignment horizontal="center"/>
    </xf>
    <xf numFmtId="0" fontId="27" fillId="26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9" fillId="0" borderId="2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6" borderId="33" xfId="0" applyFont="1" applyFill="1" applyBorder="1" applyAlignment="1">
      <alignment horizontal="center" wrapText="1"/>
    </xf>
    <xf numFmtId="0" fontId="8" fillId="26" borderId="34" xfId="0" applyFont="1" applyFill="1" applyBorder="1" applyAlignment="1">
      <alignment horizontal="center" wrapText="1"/>
    </xf>
    <xf numFmtId="0" fontId="8" fillId="26" borderId="35" xfId="0" applyFont="1" applyFill="1" applyBorder="1" applyAlignment="1">
      <alignment horizontal="center" wrapText="1"/>
    </xf>
    <xf numFmtId="0" fontId="8" fillId="26" borderId="38" xfId="0" applyFont="1" applyFill="1" applyBorder="1" applyAlignment="1">
      <alignment horizontal="center" wrapText="1"/>
    </xf>
    <xf numFmtId="0" fontId="8" fillId="26" borderId="1" xfId="0" applyFont="1" applyFill="1" applyBorder="1" applyAlignment="1">
      <alignment horizontal="center" wrapText="1"/>
    </xf>
    <xf numFmtId="0" fontId="8" fillId="26" borderId="72" xfId="0" applyFont="1" applyFill="1" applyBorder="1" applyAlignment="1">
      <alignment horizontal="center" wrapText="1"/>
    </xf>
    <xf numFmtId="0" fontId="8" fillId="26" borderId="36" xfId="0" applyFont="1" applyFill="1" applyBorder="1" applyAlignment="1">
      <alignment horizontal="center" wrapText="1"/>
    </xf>
    <xf numFmtId="0" fontId="8" fillId="26" borderId="0" xfId="0" applyFont="1" applyFill="1" applyBorder="1" applyAlignment="1">
      <alignment horizontal="center" wrapText="1"/>
    </xf>
    <xf numFmtId="0" fontId="8" fillId="26" borderId="37" xfId="0" applyFont="1" applyFill="1" applyBorder="1" applyAlignment="1">
      <alignment horizontal="center" wrapText="1"/>
    </xf>
    <xf numFmtId="49" fontId="12" fillId="0" borderId="15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38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72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4" fillId="2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8" fillId="28" borderId="33" xfId="0" applyFont="1" applyFill="1" applyBorder="1" applyAlignment="1">
      <alignment horizontal="center" vertical="center"/>
    </xf>
    <xf numFmtId="0" fontId="8" fillId="28" borderId="34" xfId="0" applyFont="1" applyFill="1" applyBorder="1" applyAlignment="1">
      <alignment horizontal="center" vertical="center"/>
    </xf>
    <xf numFmtId="0" fontId="8" fillId="28" borderId="35" xfId="0" applyFont="1" applyFill="1" applyBorder="1" applyAlignment="1">
      <alignment horizontal="center" vertical="center"/>
    </xf>
    <xf numFmtId="49" fontId="7" fillId="28" borderId="36" xfId="0" applyNumberFormat="1" applyFont="1" applyFill="1" applyBorder="1" applyAlignment="1">
      <alignment horizontal="center" vertical="center"/>
    </xf>
    <xf numFmtId="49" fontId="7" fillId="28" borderId="0" xfId="0" applyNumberFormat="1" applyFont="1" applyFill="1" applyBorder="1" applyAlignment="1">
      <alignment horizontal="center" vertical="center"/>
    </xf>
    <xf numFmtId="49" fontId="7" fillId="28" borderId="37" xfId="0" applyNumberFormat="1" applyFont="1" applyFill="1" applyBorder="1" applyAlignment="1">
      <alignment horizontal="center" vertical="center"/>
    </xf>
    <xf numFmtId="0" fontId="55" fillId="28" borderId="15" xfId="0" applyFont="1" applyFill="1" applyBorder="1" applyAlignment="1">
      <alignment horizontal="center" vertical="center"/>
    </xf>
    <xf numFmtId="0" fontId="55" fillId="28" borderId="16" xfId="0" applyFont="1" applyFill="1" applyBorder="1" applyAlignment="1">
      <alignment horizontal="center" vertical="center"/>
    </xf>
    <xf numFmtId="0" fontId="55" fillId="28" borderId="17" xfId="0" applyFont="1" applyFill="1" applyBorder="1" applyAlignment="1">
      <alignment horizontal="center" vertical="center"/>
    </xf>
  </cellXfs>
  <cellStyles count="62">
    <cellStyle name="20% - Énfasis1 2" xfId="25"/>
    <cellStyle name="20% - Énfasis2 2" xfId="29"/>
    <cellStyle name="20% - Énfasis3 2" xfId="33"/>
    <cellStyle name="20% - Énfasis4 2" xfId="37"/>
    <cellStyle name="20% - Énfasis5 2" xfId="41"/>
    <cellStyle name="20% - Énfasis6 2" xfId="45"/>
    <cellStyle name="40% - Énfasis1 2" xfId="26"/>
    <cellStyle name="40% - Énfasis2 2" xfId="30"/>
    <cellStyle name="40% - Énfasis3 2" xfId="34"/>
    <cellStyle name="40% - Énfasis4 2" xfId="38"/>
    <cellStyle name="40% - Énfasis5 2" xfId="42"/>
    <cellStyle name="40% - Énfasis6 2" xfId="46"/>
    <cellStyle name="60% - Énfasis1 2" xfId="27"/>
    <cellStyle name="60% - Énfasis2 2" xfId="31"/>
    <cellStyle name="60% - Énfasis3 2" xfId="35"/>
    <cellStyle name="60% - Énfasis4 2" xfId="39"/>
    <cellStyle name="60% - Énfasis5 2" xfId="43"/>
    <cellStyle name="60% - Énfasis6 2" xfId="47"/>
    <cellStyle name="Buena 2" xfId="12"/>
    <cellStyle name="Cálculo 2" xfId="17"/>
    <cellStyle name="Celda de comprobación 2" xfId="19"/>
    <cellStyle name="Celda vinculada 2" xfId="18"/>
    <cellStyle name="Encabezado 4 2" xfId="11"/>
    <cellStyle name="Énfasis1 2" xfId="24"/>
    <cellStyle name="Énfasis2 2" xfId="28"/>
    <cellStyle name="Énfasis3 2" xfId="32"/>
    <cellStyle name="Énfasis4 2" xfId="36"/>
    <cellStyle name="Énfasis5 2" xfId="40"/>
    <cellStyle name="Énfasis6 2" xfId="44"/>
    <cellStyle name="Entrada 2" xfId="15"/>
    <cellStyle name="Euro" xfId="1"/>
    <cellStyle name="Heading" xfId="48"/>
    <cellStyle name="Heading1" xfId="49"/>
    <cellStyle name="Incorrecto 2" xfId="13"/>
    <cellStyle name="Millares 2" xfId="3"/>
    <cellStyle name="Neutral 2" xfId="14"/>
    <cellStyle name="Normal" xfId="0" builtinId="0"/>
    <cellStyle name="Normal 2" xfId="2"/>
    <cellStyle name="Normal 3" xfId="4"/>
    <cellStyle name="Normal 3 2" xfId="5"/>
    <cellStyle name="Normal 3 2 2" xfId="6"/>
    <cellStyle name="Normal 3 2 2 2" xfId="53"/>
    <cellStyle name="Normal 3 2 2 2 2" xfId="54"/>
    <cellStyle name="Normal 3 2 3" xfId="55"/>
    <cellStyle name="Normal 3 2 3 2" xfId="56"/>
    <cellStyle name="Normal 3 2 3 2 2" xfId="57"/>
    <cellStyle name="Normal 3 2 3 2 3" xfId="58"/>
    <cellStyle name="Normal 3 2 3 2 4" xfId="61"/>
    <cellStyle name="Normal 3 2 3 3" xfId="59"/>
    <cellStyle name="Normal 3 2 4" xfId="60"/>
    <cellStyle name="Normal 4" xfId="7"/>
    <cellStyle name="Notas 2" xfId="21"/>
    <cellStyle name="Result" xfId="50"/>
    <cellStyle name="Result2" xfId="51"/>
    <cellStyle name="Salida 2" xfId="16"/>
    <cellStyle name="Texto de advertencia 2" xfId="20"/>
    <cellStyle name="Texto explicativo 2" xfId="22"/>
    <cellStyle name="Título 1" xfId="52"/>
    <cellStyle name="Título 2 2" xfId="9"/>
    <cellStyle name="Título 3 2" xfId="10"/>
    <cellStyle name="Título 4" xfId="8"/>
    <cellStyle name="Total 2" xfId="23"/>
  </cellStyles>
  <dxfs count="118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323</c:v>
                </c:pt>
                <c:pt idx="1">
                  <c:v>15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303</c:v>
                </c:pt>
                <c:pt idx="1">
                  <c:v>17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6605696"/>
        <c:axId val="208432512"/>
        <c:axId val="0"/>
      </c:bar3DChart>
      <c:catAx>
        <c:axId val="17660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432512"/>
        <c:crosses val="autoZero"/>
        <c:auto val="1"/>
        <c:lblAlgn val="ctr"/>
        <c:lblOffset val="100"/>
        <c:noMultiLvlLbl val="0"/>
      </c:catAx>
      <c:valAx>
        <c:axId val="208432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6605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2391424215209172"/>
          <c:w val="0.33306120656850974"/>
          <c:h val="5.3164853067106665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641152"/>
        <c:axId val="214759616"/>
        <c:axId val="0"/>
      </c:bar3DChart>
      <c:catAx>
        <c:axId val="2146411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759616"/>
        <c:crosses val="autoZero"/>
        <c:auto val="1"/>
        <c:lblAlgn val="ctr"/>
        <c:lblOffset val="100"/>
        <c:noMultiLvlLbl val="0"/>
      </c:catAx>
      <c:valAx>
        <c:axId val="21475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6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85"/>
          <c:w val="0.81388888888889765"/>
          <c:h val="0.61724140781616255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2019 '!$C$12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762845849802372E-2"/>
                  <c:y val="2.0661157024793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81422924901186E-3"/>
                  <c:y val="-4.1322314049587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2019 '!$B$13:$B$14</c:f>
              <c:strCache>
                <c:ptCount val="2"/>
                <c:pt idx="0">
                  <c:v>GRÚAS   2018</c:v>
                </c:pt>
                <c:pt idx="1">
                  <c:v>GRUAS 2019</c:v>
                </c:pt>
              </c:strCache>
            </c:strRef>
          </c:cat>
          <c:val>
            <c:numRef>
              <c:f>'SERV. GRUAS 2019 '!$C$13:$C$14</c:f>
              <c:numCache>
                <c:formatCode>General</c:formatCode>
                <c:ptCount val="2"/>
                <c:pt idx="0">
                  <c:v>298</c:v>
                </c:pt>
                <c:pt idx="1">
                  <c:v>302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30235648"/>
        <c:axId val="152091968"/>
        <c:axId val="0"/>
      </c:bar3DChart>
      <c:catAx>
        <c:axId val="230235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52091968"/>
        <c:crosses val="autoZero"/>
        <c:auto val="1"/>
        <c:lblAlgn val="ctr"/>
        <c:lblOffset val="100"/>
        <c:noMultiLvlLbl val="0"/>
      </c:catAx>
      <c:valAx>
        <c:axId val="152091968"/>
        <c:scaling>
          <c:orientation val="minMax"/>
          <c:max val="370"/>
          <c:min val="100"/>
        </c:scaling>
        <c:delete val="1"/>
        <c:axPos val="b"/>
        <c:numFmt formatCode="General" sourceLinked="1"/>
        <c:majorTickMark val="none"/>
        <c:minorTickMark val="none"/>
        <c:tickLblPos val="none"/>
        <c:crossAx val="230235648"/>
        <c:crosses val="autoZero"/>
        <c:crossBetween val="between"/>
        <c:majorUnit val="350"/>
        <c:minorUnit val="5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28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33</c:v>
                </c:pt>
                <c:pt idx="1">
                  <c:v>22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1641472"/>
        <c:axId val="226545024"/>
        <c:axId val="0"/>
      </c:bar3DChart>
      <c:catAx>
        <c:axId val="24164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226545024"/>
        <c:crosses val="autoZero"/>
        <c:auto val="1"/>
        <c:lblAlgn val="ctr"/>
        <c:lblOffset val="100"/>
        <c:noMultiLvlLbl val="0"/>
      </c:catAx>
      <c:valAx>
        <c:axId val="22654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16414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556"/>
          <c:w val="0.15754233046451188"/>
          <c:h val="9.678437042714795E-2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1319</c:v>
                </c:pt>
                <c:pt idx="1">
                  <c:v>379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 /2019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771</c:v>
                </c:pt>
                <c:pt idx="1">
                  <c:v>410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4379136"/>
        <c:axId val="226680832"/>
        <c:axId val="0"/>
      </c:bar3DChart>
      <c:catAx>
        <c:axId val="24437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6680832"/>
        <c:crosses val="autoZero"/>
        <c:auto val="1"/>
        <c:lblAlgn val="ctr"/>
        <c:lblOffset val="100"/>
        <c:noMultiLvlLbl val="0"/>
      </c:catAx>
      <c:valAx>
        <c:axId val="226680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4379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8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840827980014303E-2"/>
                  <c:y val="-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MULTA'!$C$17</c:f>
              <c:numCache>
                <c:formatCode>General</c:formatCode>
                <c:ptCount val="1"/>
                <c:pt idx="0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82655246252624E-3"/>
                  <c:y val="-2.23463687150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MULTA'!$D$17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MULTA'!$E$17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MULTA'!$G$17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MULTA'!$I$17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9309440"/>
        <c:axId val="226685440"/>
        <c:axId val="0"/>
      </c:bar3DChart>
      <c:catAx>
        <c:axId val="34930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6685440"/>
        <c:crosses val="autoZero"/>
        <c:auto val="1"/>
        <c:lblAlgn val="ctr"/>
        <c:lblOffset val="100"/>
        <c:noMultiLvlLbl val="0"/>
      </c:catAx>
      <c:valAx>
        <c:axId val="22668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49309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286704473850052E-2"/>
          <c:y val="0.14023130320388782"/>
          <c:w val="0.94454946439823562"/>
          <c:h val="0.850501497531787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8.0655324511657384E-2"/>
                  <c:y val="-4.866180048661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BB-4886-97EB-C6864D2BAC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BB-4886-97EB-C6864D2BAC57}"/>
            </c:ext>
          </c:extLst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BB-4886-97EB-C6864D2BAC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08619008"/>
        <c:axId val="243764032"/>
        <c:axId val="0"/>
      </c:bar3DChart>
      <c:catAx>
        <c:axId val="20861900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3764032"/>
        <c:crosses val="autoZero"/>
        <c:auto val="1"/>
        <c:lblAlgn val="ctr"/>
        <c:lblOffset val="100"/>
        <c:noMultiLvlLbl val="0"/>
      </c:catAx>
      <c:valAx>
        <c:axId val="24376403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1900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131784330361287E-2"/>
          <c:y val="0.94079480940794813"/>
          <c:w val="0.78821884504512552"/>
          <c:h val="5.8663141559859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33</c:v>
                </c:pt>
                <c:pt idx="3">
                  <c:v>41</c:v>
                </c:pt>
                <c:pt idx="4">
                  <c:v>58</c:v>
                </c:pt>
                <c:pt idx="5">
                  <c:v>209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28</c:v>
                </c:pt>
                <c:pt idx="3">
                  <c:v>64</c:v>
                </c:pt>
                <c:pt idx="4">
                  <c:v>39</c:v>
                </c:pt>
                <c:pt idx="5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699584"/>
        <c:axId val="208436544"/>
        <c:axId val="0"/>
      </c:bar3DChart>
      <c:catAx>
        <c:axId val="19769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436544"/>
        <c:crosses val="autoZero"/>
        <c:auto val="1"/>
        <c:lblAlgn val="ctr"/>
        <c:lblOffset val="100"/>
        <c:noMultiLvlLbl val="0"/>
      </c:catAx>
      <c:valAx>
        <c:axId val="208436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769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34"/>
          <c:w val="0.16467510599636584"/>
          <c:h val="0.1124804955573213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8917632"/>
        <c:axId val="210366400"/>
        <c:axId val="0"/>
      </c:bar3DChart>
      <c:catAx>
        <c:axId val="19891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366400"/>
        <c:crosses val="autoZero"/>
        <c:auto val="1"/>
        <c:lblAlgn val="ctr"/>
        <c:lblOffset val="100"/>
        <c:noMultiLvlLbl val="0"/>
      </c:catAx>
      <c:valAx>
        <c:axId val="210366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8917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054"/>
          <c:w val="0.17416836459717014"/>
          <c:h val="0.1441539646993667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8920704"/>
        <c:axId val="211673664"/>
        <c:axId val="0"/>
      </c:bar3DChart>
      <c:catAx>
        <c:axId val="19892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673664"/>
        <c:crosses val="autoZero"/>
        <c:auto val="1"/>
        <c:lblAlgn val="ctr"/>
        <c:lblOffset val="100"/>
        <c:noMultiLvlLbl val="0"/>
      </c:catAx>
      <c:valAx>
        <c:axId val="211673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8920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16E-2"/>
          <c:y val="0.90270124292314702"/>
          <c:w val="0.25234664610222696"/>
          <c:h val="5.6057786165159107E-2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82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79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525568"/>
        <c:axId val="211678272"/>
        <c:axId val="0"/>
      </c:bar3DChart>
      <c:catAx>
        <c:axId val="21252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678272"/>
        <c:crosses val="autoZero"/>
        <c:auto val="1"/>
        <c:lblAlgn val="ctr"/>
        <c:lblOffset val="100"/>
        <c:noMultiLvlLbl val="0"/>
      </c:catAx>
      <c:valAx>
        <c:axId val="2116782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212525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27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119E-3"/>
          <c:y val="0.22827715355805245"/>
          <c:w val="0.95791487326638758"/>
          <c:h val="0.666660473620591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527104"/>
        <c:axId val="211680576"/>
        <c:axId val="0"/>
      </c:bar3DChart>
      <c:catAx>
        <c:axId val="21252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680576"/>
        <c:crosses val="autoZero"/>
        <c:auto val="1"/>
        <c:lblAlgn val="ctr"/>
        <c:lblOffset val="100"/>
        <c:noMultiLvlLbl val="0"/>
      </c:catAx>
      <c:valAx>
        <c:axId val="211680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21252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24</c:v>
                </c:pt>
                <c:pt idx="13">
                  <c:v>21</c:v>
                </c:pt>
                <c:pt idx="14">
                  <c:v>22</c:v>
                </c:pt>
                <c:pt idx="15">
                  <c:v>21</c:v>
                </c:pt>
                <c:pt idx="16">
                  <c:v>24</c:v>
                </c:pt>
                <c:pt idx="17">
                  <c:v>18</c:v>
                </c:pt>
                <c:pt idx="18">
                  <c:v>21</c:v>
                </c:pt>
                <c:pt idx="19">
                  <c:v>21</c:v>
                </c:pt>
                <c:pt idx="20">
                  <c:v>18</c:v>
                </c:pt>
                <c:pt idx="21">
                  <c:v>13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4211584"/>
        <c:axId val="213579392"/>
        <c:axId val="0"/>
      </c:bar3DChart>
      <c:catAx>
        <c:axId val="21421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3579392"/>
        <c:crosses val="autoZero"/>
        <c:auto val="1"/>
        <c:lblAlgn val="ctr"/>
        <c:lblOffset val="100"/>
        <c:noMultiLvlLbl val="0"/>
      </c:catAx>
      <c:valAx>
        <c:axId val="2135793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42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24</c:v>
                </c:pt>
                <c:pt idx="13">
                  <c:v>21</c:v>
                </c:pt>
                <c:pt idx="14">
                  <c:v>22</c:v>
                </c:pt>
                <c:pt idx="15">
                  <c:v>21</c:v>
                </c:pt>
                <c:pt idx="16">
                  <c:v>24</c:v>
                </c:pt>
                <c:pt idx="17">
                  <c:v>18</c:v>
                </c:pt>
                <c:pt idx="18">
                  <c:v>21</c:v>
                </c:pt>
                <c:pt idx="19">
                  <c:v>21</c:v>
                </c:pt>
                <c:pt idx="20">
                  <c:v>18</c:v>
                </c:pt>
                <c:pt idx="21">
                  <c:v>13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5689600"/>
        <c:axId val="214758464"/>
        <c:axId val="0"/>
      </c:bar3DChart>
      <c:catAx>
        <c:axId val="225689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758464"/>
        <c:crosses val="autoZero"/>
        <c:auto val="1"/>
        <c:lblAlgn val="ctr"/>
        <c:lblOffset val="100"/>
        <c:noMultiLvlLbl val="0"/>
      </c:catAx>
      <c:valAx>
        <c:axId val="21475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568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chart" Target="../charts/chart16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1155610</xdr:colOff>
      <xdr:row>3</xdr:row>
      <xdr:rowOff>114300</xdr:rowOff>
    </xdr:from>
    <xdr:to>
      <xdr:col>1</xdr:col>
      <xdr:colOff>2356496</xdr:colOff>
      <xdr:row>10</xdr:row>
      <xdr:rowOff>38100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765210" y="6096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63500</xdr:colOff>
      <xdr:row>34</xdr:row>
      <xdr:rowOff>127000</xdr:rowOff>
    </xdr:from>
    <xdr:to>
      <xdr:col>1</xdr:col>
      <xdr:colOff>2378728</xdr:colOff>
      <xdr:row>39</xdr:row>
      <xdr:rowOff>52093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3100" y="7924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139610</xdr:colOff>
      <xdr:row>1</xdr:row>
      <xdr:rowOff>76200</xdr:rowOff>
    </xdr:from>
    <xdr:to>
      <xdr:col>13</xdr:col>
      <xdr:colOff>540396</xdr:colOff>
      <xdr:row>7</xdr:row>
      <xdr:rowOff>12700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298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368300</xdr:colOff>
      <xdr:row>31</xdr:row>
      <xdr:rowOff>165100</xdr:rowOff>
    </xdr:from>
    <xdr:to>
      <xdr:col>13</xdr:col>
      <xdr:colOff>283228</xdr:colOff>
      <xdr:row>35</xdr:row>
      <xdr:rowOff>153693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258300" y="7543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342810</xdr:colOff>
      <xdr:row>2</xdr:row>
      <xdr:rowOff>114300</xdr:rowOff>
    </xdr:from>
    <xdr:to>
      <xdr:col>13</xdr:col>
      <xdr:colOff>743596</xdr:colOff>
      <xdr:row>8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010" y="4953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863600</xdr:colOff>
      <xdr:row>24</xdr:row>
      <xdr:rowOff>38100</xdr:rowOff>
    </xdr:from>
    <xdr:to>
      <xdr:col>3</xdr:col>
      <xdr:colOff>355600</xdr:colOff>
      <xdr:row>25</xdr:row>
      <xdr:rowOff>364931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270000" y="7493000"/>
          <a:ext cx="2222500" cy="7205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114210</xdr:colOff>
      <xdr:row>2</xdr:row>
      <xdr:rowOff>38100</xdr:rowOff>
    </xdr:from>
    <xdr:to>
      <xdr:col>13</xdr:col>
      <xdr:colOff>514996</xdr:colOff>
      <xdr:row>7</xdr:row>
      <xdr:rowOff>165100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41010" y="4191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101600</xdr:colOff>
      <xdr:row>26</xdr:row>
      <xdr:rowOff>88900</xdr:rowOff>
    </xdr:from>
    <xdr:to>
      <xdr:col>13</xdr:col>
      <xdr:colOff>16528</xdr:colOff>
      <xdr:row>28</xdr:row>
      <xdr:rowOff>128293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28200" y="76581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168185</xdr:colOff>
      <xdr:row>0</xdr:row>
      <xdr:rowOff>152400</xdr:rowOff>
    </xdr:from>
    <xdr:to>
      <xdr:col>10</xdr:col>
      <xdr:colOff>152400</xdr:colOff>
      <xdr:row>6</xdr:row>
      <xdr:rowOff>91379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940835" y="152400"/>
          <a:ext cx="1012915" cy="9105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37</xdr:row>
      <xdr:rowOff>133351</xdr:rowOff>
    </xdr:from>
    <xdr:to>
      <xdr:col>2</xdr:col>
      <xdr:colOff>737331</xdr:colOff>
      <xdr:row>41</xdr:row>
      <xdr:rowOff>95251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04825" y="742950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47625</xdr:rowOff>
    </xdr:from>
    <xdr:to>
      <xdr:col>1</xdr:col>
      <xdr:colOff>638175</xdr:colOff>
      <xdr:row>5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930" r="12389"/>
        <a:stretch/>
      </xdr:blipFill>
      <xdr:spPr bwMode="auto">
        <a:xfrm>
          <a:off x="295275" y="47625"/>
          <a:ext cx="771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4702085</xdr:colOff>
      <xdr:row>0</xdr:row>
      <xdr:rowOff>142875</xdr:rowOff>
    </xdr:from>
    <xdr:to>
      <xdr:col>2</xdr:col>
      <xdr:colOff>880492</xdr:colOff>
      <xdr:row>6</xdr:row>
      <xdr:rowOff>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130710" y="142875"/>
          <a:ext cx="921857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3238500</xdr:colOff>
      <xdr:row>36</xdr:row>
      <xdr:rowOff>95250</xdr:rowOff>
    </xdr:from>
    <xdr:to>
      <xdr:col>2</xdr:col>
      <xdr:colOff>463521</xdr:colOff>
      <xdr:row>40</xdr:row>
      <xdr:rowOff>85725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667125" y="7029450"/>
          <a:ext cx="1968471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85725</xdr:rowOff>
    </xdr:from>
    <xdr:to>
      <xdr:col>1</xdr:col>
      <xdr:colOff>895350</xdr:colOff>
      <xdr:row>4</xdr:row>
      <xdr:rowOff>175331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666750" y="857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600075</xdr:colOff>
      <xdr:row>0</xdr:row>
      <xdr:rowOff>152400</xdr:rowOff>
    </xdr:from>
    <xdr:to>
      <xdr:col>10</xdr:col>
      <xdr:colOff>634971</xdr:colOff>
      <xdr:row>4</xdr:row>
      <xdr:rowOff>140994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01000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342899</xdr:colOff>
      <xdr:row>29</xdr:row>
      <xdr:rowOff>119910</xdr:rowOff>
    </xdr:from>
    <xdr:to>
      <xdr:col>10</xdr:col>
      <xdr:colOff>390524</xdr:colOff>
      <xdr:row>33</xdr:row>
      <xdr:rowOff>6432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943724" y="5482485"/>
          <a:ext cx="1647825" cy="5342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11</xdr:row>
      <xdr:rowOff>209549</xdr:rowOff>
    </xdr:from>
    <xdr:to>
      <xdr:col>22</xdr:col>
      <xdr:colOff>523875</xdr:colOff>
      <xdr:row>28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0</xdr:rowOff>
    </xdr:from>
    <xdr:to>
      <xdr:col>0</xdr:col>
      <xdr:colOff>742950</xdr:colOff>
      <xdr:row>5</xdr:row>
      <xdr:rowOff>41981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95250" y="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0</xdr:row>
      <xdr:rowOff>152400</xdr:rowOff>
    </xdr:from>
    <xdr:to>
      <xdr:col>9</xdr:col>
      <xdr:colOff>311121</xdr:colOff>
      <xdr:row>5</xdr:row>
      <xdr:rowOff>93369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305425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47625</xdr:colOff>
      <xdr:row>0</xdr:row>
      <xdr:rowOff>95250</xdr:rowOff>
    </xdr:from>
    <xdr:to>
      <xdr:col>11</xdr:col>
      <xdr:colOff>314325</xdr:colOff>
      <xdr:row>5</xdr:row>
      <xdr:rowOff>137231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15" r="15083" b="12376"/>
        <a:stretch>
          <a:fillRect/>
        </a:stretch>
      </xdr:blipFill>
      <xdr:spPr bwMode="auto">
        <a:xfrm>
          <a:off x="6257925" y="952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657225</xdr:colOff>
      <xdr:row>1</xdr:row>
      <xdr:rowOff>0</xdr:rowOff>
    </xdr:from>
    <xdr:to>
      <xdr:col>22</xdr:col>
      <xdr:colOff>730221</xdr:colOff>
      <xdr:row>5</xdr:row>
      <xdr:rowOff>102894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058525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19</xdr:col>
      <xdr:colOff>95249</xdr:colOff>
      <xdr:row>34</xdr:row>
      <xdr:rowOff>94684</xdr:rowOff>
    </xdr:from>
    <xdr:to>
      <xdr:col>22</xdr:col>
      <xdr:colOff>238124</xdr:colOff>
      <xdr:row>36</xdr:row>
      <xdr:rowOff>25482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34549" y="8457634"/>
          <a:ext cx="1666875" cy="5403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698500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787310</xdr:colOff>
      <xdr:row>1</xdr:row>
      <xdr:rowOff>76200</xdr:rowOff>
    </xdr:from>
    <xdr:to>
      <xdr:col>14</xdr:col>
      <xdr:colOff>387996</xdr:colOff>
      <xdr:row>7</xdr:row>
      <xdr:rowOff>12700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855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12700</xdr:colOff>
      <xdr:row>35</xdr:row>
      <xdr:rowOff>152400</xdr:rowOff>
    </xdr:from>
    <xdr:to>
      <xdr:col>13</xdr:col>
      <xdr:colOff>727728</xdr:colOff>
      <xdr:row>39</xdr:row>
      <xdr:rowOff>90193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10800" y="85725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177710</xdr:colOff>
      <xdr:row>1</xdr:row>
      <xdr:rowOff>114300</xdr:rowOff>
    </xdr:from>
    <xdr:to>
      <xdr:col>13</xdr:col>
      <xdr:colOff>578496</xdr:colOff>
      <xdr:row>7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10" y="3048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431800</xdr:colOff>
      <xdr:row>32</xdr:row>
      <xdr:rowOff>38100</xdr:rowOff>
    </xdr:from>
    <xdr:to>
      <xdr:col>2</xdr:col>
      <xdr:colOff>168928</xdr:colOff>
      <xdr:row>36</xdr:row>
      <xdr:rowOff>26693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25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368210</xdr:colOff>
      <xdr:row>1</xdr:row>
      <xdr:rowOff>127000</xdr:rowOff>
    </xdr:from>
    <xdr:to>
      <xdr:col>13</xdr:col>
      <xdr:colOff>768996</xdr:colOff>
      <xdr:row>7</xdr:row>
      <xdr:rowOff>63500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29910" y="3175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292100</xdr:colOff>
      <xdr:row>32</xdr:row>
      <xdr:rowOff>50800</xdr:rowOff>
    </xdr:from>
    <xdr:to>
      <xdr:col>2</xdr:col>
      <xdr:colOff>29228</xdr:colOff>
      <xdr:row>36</xdr:row>
      <xdr:rowOff>39393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001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282485</xdr:colOff>
      <xdr:row>1</xdr:row>
      <xdr:rowOff>0</xdr:rowOff>
    </xdr:from>
    <xdr:to>
      <xdr:col>6</xdr:col>
      <xdr:colOff>38100</xdr:colOff>
      <xdr:row>6</xdr:row>
      <xdr:rowOff>152277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59635" y="161925"/>
          <a:ext cx="1070065" cy="9619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762000</xdr:colOff>
      <xdr:row>40</xdr:row>
      <xdr:rowOff>361951</xdr:rowOff>
    </xdr:from>
    <xdr:to>
      <xdr:col>5</xdr:col>
      <xdr:colOff>1219200</xdr:colOff>
      <xdr:row>42</xdr:row>
      <xdr:rowOff>241731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858000" y="12525376"/>
          <a:ext cx="2038350" cy="660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692060</xdr:colOff>
      <xdr:row>0</xdr:row>
      <xdr:rowOff>138572</xdr:rowOff>
    </xdr:from>
    <xdr:to>
      <xdr:col>17</xdr:col>
      <xdr:colOff>257175</xdr:colOff>
      <xdr:row>6</xdr:row>
      <xdr:rowOff>146049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6541660" y="138572"/>
          <a:ext cx="1089115" cy="9790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171450</xdr:colOff>
      <xdr:row>38</xdr:row>
      <xdr:rowOff>1</xdr:rowOff>
    </xdr:from>
    <xdr:to>
      <xdr:col>16</xdr:col>
      <xdr:colOff>527781</xdr:colOff>
      <xdr:row>40</xdr:row>
      <xdr:rowOff>123826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259050" y="1167765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91985</xdr:colOff>
      <xdr:row>0</xdr:row>
      <xdr:rowOff>132796</xdr:rowOff>
    </xdr:from>
    <xdr:to>
      <xdr:col>7</xdr:col>
      <xdr:colOff>85725</xdr:colOff>
      <xdr:row>6</xdr:row>
      <xdr:rowOff>88900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78560" y="132796"/>
          <a:ext cx="1031965" cy="927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762000</xdr:colOff>
      <xdr:row>37</xdr:row>
      <xdr:rowOff>247650</xdr:rowOff>
    </xdr:from>
    <xdr:to>
      <xdr:col>7</xdr:col>
      <xdr:colOff>95250</xdr:colOff>
      <xdr:row>40</xdr:row>
      <xdr:rowOff>30919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191250" y="11287125"/>
          <a:ext cx="1828800" cy="5928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425360</xdr:colOff>
      <xdr:row>1</xdr:row>
      <xdr:rowOff>9525</xdr:rowOff>
    </xdr:from>
    <xdr:to>
      <xdr:col>8</xdr:col>
      <xdr:colOff>742950</xdr:colOff>
      <xdr:row>7</xdr:row>
      <xdr:rowOff>8440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6310" y="171450"/>
          <a:ext cx="1079590" cy="9704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180975</xdr:colOff>
      <xdr:row>37</xdr:row>
      <xdr:rowOff>152401</xdr:rowOff>
    </xdr:from>
    <xdr:to>
      <xdr:col>8</xdr:col>
      <xdr:colOff>319841</xdr:colOff>
      <xdr:row>39</xdr:row>
      <xdr:rowOff>76201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43700" y="11325226"/>
          <a:ext cx="1939091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396785</xdr:colOff>
      <xdr:row>41</xdr:row>
      <xdr:rowOff>58522</xdr:rowOff>
    </xdr:from>
    <xdr:to>
      <xdr:col>8</xdr:col>
      <xdr:colOff>685800</xdr:colOff>
      <xdr:row>43</xdr:row>
      <xdr:rowOff>222250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97735" y="12507697"/>
          <a:ext cx="1051015" cy="9447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485775</xdr:colOff>
      <xdr:row>77</xdr:row>
      <xdr:rowOff>47625</xdr:rowOff>
    </xdr:from>
    <xdr:to>
      <xdr:col>8</xdr:col>
      <xdr:colOff>477740</xdr:colOff>
      <xdr:row>80</xdr:row>
      <xdr:rowOff>47625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48500" y="23040975"/>
          <a:ext cx="179219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1892210</xdr:colOff>
      <xdr:row>0</xdr:row>
      <xdr:rowOff>160408</xdr:rowOff>
    </xdr:from>
    <xdr:to>
      <xdr:col>3</xdr:col>
      <xdr:colOff>123825</xdr:colOff>
      <xdr:row>6</xdr:row>
      <xdr:rowOff>107949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92810" y="160408"/>
          <a:ext cx="1022440" cy="9190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571500</xdr:colOff>
      <xdr:row>42</xdr:row>
      <xdr:rowOff>200026</xdr:rowOff>
    </xdr:from>
    <xdr:to>
      <xdr:col>2</xdr:col>
      <xdr:colOff>2647950</xdr:colOff>
      <xdr:row>44</xdr:row>
      <xdr:rowOff>168358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372100" y="11591926"/>
          <a:ext cx="2076450" cy="6731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7" tableBorderDxfId="116">
  <autoFilter ref="B13:D22"/>
  <tableColumns count="3">
    <tableColumn id="1" name="CONCEPTO" dataDxfId="115"/>
    <tableColumn id="2" name="DIC/2019" dataDxfId="114"/>
    <tableColumn id="3" name="DIC/2018" dataDxfId="11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59" headerRowBorderDxfId="58" tableBorderDxfId="57" headerRowCellStyle="Normal 2">
  <autoFilter ref="B12:C42"/>
  <tableColumns count="2">
    <tableColumn id="1" name="VEHICULO" dataDxfId="56" dataCellStyle="Normal 2"/>
    <tableColumn id="2" name="CANTIDAD" dataDxfId="55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54" dataDxfId="52" headerRowBorderDxfId="53" tableBorderDxfId="51">
  <autoFilter ref="B12:C16"/>
  <tableColumns count="2">
    <tableColumn id="1" name="CONCEPTO" dataDxfId="50"/>
    <tableColumn id="2" name="DICIEMBRE" dataDxfId="49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48" dataDxfId="46" headerRowBorderDxfId="47" tableBorderDxfId="45">
  <autoFilter ref="B12:D17"/>
  <tableColumns count="3">
    <tableColumn id="1" name="CONCEPTO" dataDxfId="44"/>
    <tableColumn id="2" name="DIC/2018" dataDxfId="43"/>
    <tableColumn id="3" name="DIC/2019" dataDxfId="42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dataDxfId="40" headerRowBorderDxfId="41" tableBorderDxfId="39">
  <autoFilter ref="A12:C17"/>
  <tableColumns count="3">
    <tableColumn id="1" name="CONCEPTO" dataDxfId="38"/>
    <tableColumn id="2" name="DIC/2018" dataDxfId="37"/>
    <tableColumn id="3" name="DIC /2019" dataDxfId="36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35" dataDxfId="34" tableBorderDxfId="33">
  <autoFilter ref="B9:J17"/>
  <tableColumns count="9">
    <tableColumn id="1" name="Columna1" dataDxfId="32"/>
    <tableColumn id="2" name="CUMPLIDOS" dataDxfId="31"/>
    <tableColumn id="3" name="ACTIVIDAD" dataDxfId="30"/>
    <tableColumn id="4" name="AMONESTADOS" dataDxfId="29"/>
    <tableColumn id="5" name="SIN EVIDENCIA" dataDxfId="28"/>
    <tableColumn id="6" name="PREESC. MÉDICA" dataDxfId="27"/>
    <tableColumn id="7" name="A.A." dataDxfId="26"/>
    <tableColumn id="9" name="OTROS MOTIVOS" dataDxfId="25"/>
    <tableColumn id="8" name="Columna2" dataDxfId="24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B11:C28" totalsRowShown="0" headerRowDxfId="23" headerRowBorderDxfId="22" tableBorderDxfId="21" totalsRowBorderDxfId="20">
  <autoFilter ref="B11:C28"/>
  <tableColumns count="2">
    <tableColumn id="1" name="CRUCERO" dataDxfId="19"/>
    <tableColumn id="2" name="No. INCIDENTES" dataDxfId="18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3:G22" totalsRowShown="0" headerRowDxfId="17" dataDxfId="16" tableBorderDxfId="15">
  <autoFilter ref="B13:G22"/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26:G36" totalsRowShown="0" headerRowDxfId="8" dataDxfId="7" tableBorderDxfId="6">
  <autoFilter ref="B26:G36"/>
  <tableColumns count="6">
    <tableColumn id="1" name="Columna1" dataDxfId="5"/>
    <tableColumn id="2" name="ASUNTOS INTERNOS" dataDxfId="4"/>
    <tableColumn id="3" name="JUZGADO I" dataDxfId="3"/>
    <tableColumn id="4" name="JUZGADO III" dataDxfId="2"/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112" dataDxfId="110" headerRowBorderDxfId="111" tableBorderDxfId="109">
  <autoFilter ref="B14:D22"/>
  <sortState ref="B18:D25">
    <sortCondition ref="C18:C25"/>
  </sortState>
  <tableColumns count="3">
    <tableColumn id="1" name="CONCEPTOS" dataDxfId="108" dataCellStyle="Normal 2"/>
    <tableColumn id="2" name="DIC/2019" dataDxfId="107" dataCellStyle="Normal 2"/>
    <tableColumn id="3" name="DIC/2018" dataDxfId="106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5" dataDxfId="103" headerRowBorderDxfId="104" tableBorderDxfId="102">
  <autoFilter ref="B14:D19"/>
  <tableColumns count="3">
    <tableColumn id="1" name="CONCEPTO" dataDxfId="101" dataCellStyle="Normal 2"/>
    <tableColumn id="2" name="DIC/2019" dataDxfId="100" dataCellStyle="Normal 2"/>
    <tableColumn id="3" name="DIC/2018" dataDxfId="99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98" dataDxfId="96" headerRowBorderDxfId="97" tableBorderDxfId="95">
  <autoFilter ref="B14:D19"/>
  <tableColumns count="3">
    <tableColumn id="1" name="CONCEPTO" dataDxfId="94" dataCellStyle="Normal 2"/>
    <tableColumn id="2" name="DIC/2018" dataDxfId="93" dataCellStyle="Normal 2"/>
    <tableColumn id="3" name="DIC/2019" dataDxfId="92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91" headerRowBorderDxfId="90" tableBorderDxfId="89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8" dataDxfId="86" headerRowBorderDxfId="87" tableBorderDxfId="85" headerRowCellStyle="Normal 2" dataCellStyle="Normal 2">
  <autoFilter ref="B11:G37"/>
  <tableColumns count="6">
    <tableColumn id="1" name="HORA" dataDxfId="84"/>
    <tableColumn id="2" name="CHOQUES" dataDxfId="83" dataCellStyle="Normal 2"/>
    <tableColumn id="3" name="ATROPELLOS" dataDxfId="82" dataCellStyle="Normal 2"/>
    <tableColumn id="4" name="VOLCADURAS" dataDxfId="81" dataCellStyle="Normal 2"/>
    <tableColumn id="5" name="CAIDA DE PERSONA" dataDxfId="80" dataCellStyle="Normal 2"/>
    <tableColumn id="6" name="COMPUTO" dataDxfId="79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78" dataDxfId="76" headerRowBorderDxfId="77" tableBorderDxfId="75" headerRowCellStyle="Normal 2" dataCellStyle="Normal 2">
  <autoFilter ref="B11:C37"/>
  <tableColumns count="2">
    <tableColumn id="1" name="HORA" dataDxfId="74"/>
    <tableColumn id="2" name="ESTADO  DE EBRIEDAD" dataDxfId="73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2" dataDxfId="70" headerRowBorderDxfId="71" tableBorderDxfId="69" headerRowCellStyle="Normal 2" dataCellStyle="Normal 2">
  <autoFilter ref="B45:C63"/>
  <tableColumns count="2">
    <tableColumn id="1" name="EDAD" dataDxfId="68"/>
    <tableColumn id="2" name="ESTADO  DE EBRIEDAD" dataDxfId="67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6" dataDxfId="64" headerRowBorderDxfId="65" tableBorderDxfId="63" totalsRowBorderDxfId="62" headerRowCellStyle="Normal 2">
  <autoFilter ref="B68:C70"/>
  <tableColumns count="2">
    <tableColumn id="1" name="GENERO " dataDxfId="61" dataCellStyle="Normal 2"/>
    <tableColumn id="2" name="E.E." dataDxfId="6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0" zoomScale="75" zoomScaleNormal="75" zoomScaleSheetLayoutView="75" zoomScalePageLayoutView="75" workbookViewId="0">
      <selection activeCell="D29" sqref="D29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335" t="s">
        <v>149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</row>
    <row r="12" spans="2:14" ht="34.5" customHeight="1" thickBot="1" x14ac:dyDescent="0.25">
      <c r="B12" s="2"/>
      <c r="C12" s="2"/>
      <c r="D12" s="117"/>
    </row>
    <row r="13" spans="2:14" ht="21" customHeight="1" x14ac:dyDescent="0.2">
      <c r="B13" s="118" t="s">
        <v>0</v>
      </c>
      <c r="C13" s="119" t="s">
        <v>154</v>
      </c>
      <c r="D13" s="119" t="s">
        <v>146</v>
      </c>
    </row>
    <row r="14" spans="2:14" ht="30.95" customHeight="1" x14ac:dyDescent="0.2">
      <c r="B14" s="120" t="s">
        <v>1</v>
      </c>
      <c r="C14" s="180">
        <v>323</v>
      </c>
      <c r="D14" s="157">
        <v>303</v>
      </c>
    </row>
    <row r="15" spans="2:14" ht="30.95" customHeight="1" x14ac:dyDescent="0.2">
      <c r="B15" s="120" t="s">
        <v>2</v>
      </c>
      <c r="C15" s="181">
        <v>15</v>
      </c>
      <c r="D15" s="157">
        <v>17</v>
      </c>
    </row>
    <row r="16" spans="2:14" ht="30.95" customHeight="1" x14ac:dyDescent="0.2">
      <c r="B16" s="120" t="s">
        <v>3</v>
      </c>
      <c r="C16" s="181">
        <v>9</v>
      </c>
      <c r="D16" s="157">
        <v>11</v>
      </c>
    </row>
    <row r="17" spans="2:5" ht="30.95" customHeight="1" x14ac:dyDescent="0.2">
      <c r="B17" s="120" t="s">
        <v>4</v>
      </c>
      <c r="C17" s="181">
        <v>2</v>
      </c>
      <c r="D17" s="157">
        <v>2</v>
      </c>
    </row>
    <row r="18" spans="2:5" ht="12.75" customHeight="1" x14ac:dyDescent="0.2">
      <c r="B18" s="121"/>
      <c r="C18" s="158"/>
      <c r="D18" s="158"/>
    </row>
    <row r="19" spans="2:5" ht="30.95" customHeight="1" x14ac:dyDescent="0.2">
      <c r="B19" s="122" t="s">
        <v>5</v>
      </c>
      <c r="C19" s="157">
        <f>C14+C15+C16+C17</f>
        <v>349</v>
      </c>
      <c r="D19" s="157">
        <f>D14+D15+D16+D17</f>
        <v>333</v>
      </c>
    </row>
    <row r="20" spans="2:5" ht="12.75" customHeight="1" thickBot="1" x14ac:dyDescent="0.25">
      <c r="B20" s="123"/>
      <c r="C20" s="158"/>
      <c r="D20" s="158"/>
    </row>
    <row r="21" spans="2:5" ht="30.95" customHeight="1" thickTop="1" x14ac:dyDescent="0.2">
      <c r="B21" s="120" t="s">
        <v>6</v>
      </c>
      <c r="C21" s="181">
        <v>229</v>
      </c>
      <c r="D21" s="157">
        <v>247</v>
      </c>
    </row>
    <row r="22" spans="2:5" ht="30.95" customHeight="1" thickBot="1" x14ac:dyDescent="0.25">
      <c r="B22" s="124" t="s">
        <v>7</v>
      </c>
      <c r="C22" s="182">
        <v>1</v>
      </c>
      <c r="D22" s="159">
        <v>2</v>
      </c>
    </row>
    <row r="23" spans="2:5" ht="9" customHeight="1" x14ac:dyDescent="0.2">
      <c r="E23" s="116"/>
    </row>
    <row r="24" spans="2:5" x14ac:dyDescent="0.2">
      <c r="E24" s="116"/>
    </row>
    <row r="25" spans="2:5" x14ac:dyDescent="0.2">
      <c r="E25" s="116"/>
    </row>
    <row r="26" spans="2:5" x14ac:dyDescent="0.2">
      <c r="E26" s="116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showWhiteSpace="0" view="pageLayout" topLeftCell="A7" zoomScale="75" zoomScaleSheetLayoutView="75" zoomScalePageLayoutView="75" workbookViewId="0">
      <selection activeCell="K5" sqref="K5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 x14ac:dyDescent="0.25">
      <c r="B9" s="351" t="s">
        <v>152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126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11" t="s">
        <v>0</v>
      </c>
      <c r="C12" s="192" t="s">
        <v>146</v>
      </c>
      <c r="D12" s="192" t="s">
        <v>154</v>
      </c>
    </row>
    <row r="13" spans="2:16" ht="30.95" customHeight="1" x14ac:dyDescent="0.2">
      <c r="B13" s="212" t="s">
        <v>17</v>
      </c>
      <c r="C13" s="196">
        <v>28</v>
      </c>
      <c r="D13" s="213">
        <v>33</v>
      </c>
    </row>
    <row r="14" spans="2:16" ht="30.95" customHeight="1" x14ac:dyDescent="0.2">
      <c r="B14" s="212" t="s">
        <v>18</v>
      </c>
      <c r="C14" s="196">
        <v>25</v>
      </c>
      <c r="D14" s="213">
        <v>22</v>
      </c>
    </row>
    <row r="15" spans="2:16" ht="46.5" customHeight="1" x14ac:dyDescent="0.2">
      <c r="B15" s="214" t="s">
        <v>19</v>
      </c>
      <c r="C15" s="196">
        <v>25</v>
      </c>
      <c r="D15" s="213">
        <v>15</v>
      </c>
    </row>
    <row r="16" spans="2:16" ht="12.75" customHeight="1" x14ac:dyDescent="0.2">
      <c r="B16" s="215"/>
      <c r="C16" s="216"/>
      <c r="D16" s="216"/>
    </row>
    <row r="17" spans="2:4" ht="30.95" customHeight="1" x14ac:dyDescent="0.2">
      <c r="B17" s="217" t="s">
        <v>5</v>
      </c>
      <c r="C17" s="213">
        <f>C13+C14+C15</f>
        <v>78</v>
      </c>
      <c r="D17" s="213">
        <f>D13+D14+D15</f>
        <v>70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view="pageLayout" topLeftCell="A10" zoomScale="75" zoomScaleSheetLayoutView="75" zoomScalePageLayoutView="75" workbookViewId="0">
      <selection activeCell="I27" sqref="I27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353" t="s">
        <v>153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127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16" t="s">
        <v>0</v>
      </c>
      <c r="B12" s="119" t="s">
        <v>146</v>
      </c>
      <c r="C12" s="119" t="s">
        <v>161</v>
      </c>
    </row>
    <row r="13" spans="1:15" ht="30.95" customHeight="1" x14ac:dyDescent="0.2">
      <c r="A13" s="218" t="s">
        <v>20</v>
      </c>
      <c r="B13" s="194">
        <v>1319</v>
      </c>
      <c r="C13" s="213">
        <v>771</v>
      </c>
    </row>
    <row r="14" spans="1:15" ht="30.95" customHeight="1" x14ac:dyDescent="0.2">
      <c r="A14" s="214" t="s">
        <v>21</v>
      </c>
      <c r="B14" s="196">
        <v>379</v>
      </c>
      <c r="C14" s="213">
        <v>410</v>
      </c>
    </row>
    <row r="15" spans="1:15" ht="30.95" customHeight="1" x14ac:dyDescent="0.2">
      <c r="A15" s="214"/>
      <c r="B15" s="213"/>
      <c r="C15" s="213"/>
    </row>
    <row r="16" spans="1:15" ht="12.75" customHeight="1" x14ac:dyDescent="0.2">
      <c r="A16" s="215"/>
      <c r="B16" s="216"/>
      <c r="C16" s="216"/>
    </row>
    <row r="17" spans="1:3" ht="30.95" customHeight="1" x14ac:dyDescent="0.2">
      <c r="A17" s="217" t="s">
        <v>5</v>
      </c>
      <c r="B17" s="219">
        <f>B13+B14+B15</f>
        <v>1698</v>
      </c>
      <c r="C17" s="219">
        <f>C13+C14+C15</f>
        <v>1181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354" t="s">
        <v>110</v>
      </c>
      <c r="B22" s="355"/>
      <c r="C22" s="15"/>
    </row>
    <row r="23" spans="1:3" ht="27" customHeight="1" x14ac:dyDescent="0.2">
      <c r="A23" s="154" t="s">
        <v>97</v>
      </c>
      <c r="B23" s="128">
        <v>1039</v>
      </c>
      <c r="C23" s="15"/>
    </row>
    <row r="24" spans="1:3" ht="21.75" customHeight="1" thickBot="1" x14ac:dyDescent="0.25">
      <c r="A24" s="155" t="s">
        <v>98</v>
      </c>
      <c r="B24" s="128">
        <v>75</v>
      </c>
      <c r="C24" s="15"/>
    </row>
    <row r="25" spans="1:3" ht="13.5" customHeight="1" thickBot="1" x14ac:dyDescent="0.25">
      <c r="A25" s="149"/>
      <c r="B25" s="150"/>
      <c r="C25" s="15"/>
    </row>
    <row r="26" spans="1:3" ht="24" customHeight="1" x14ac:dyDescent="0.25">
      <c r="A26" s="356" t="s">
        <v>102</v>
      </c>
      <c r="B26" s="357"/>
      <c r="C26" s="15"/>
    </row>
    <row r="27" spans="1:3" ht="30.95" customHeight="1" x14ac:dyDescent="0.2">
      <c r="A27" s="156" t="s">
        <v>97</v>
      </c>
      <c r="B27" s="151">
        <v>61</v>
      </c>
      <c r="C27" s="15"/>
    </row>
    <row r="28" spans="1:3" ht="24.75" customHeight="1" thickBot="1" x14ac:dyDescent="0.25">
      <c r="A28" s="155" t="s">
        <v>98</v>
      </c>
      <c r="B28" s="152">
        <v>6</v>
      </c>
      <c r="C28" s="15"/>
    </row>
    <row r="29" spans="1:3" ht="30.95" customHeight="1" thickBot="1" x14ac:dyDescent="0.3">
      <c r="B29" s="153">
        <f>B28+B27+B24+B23</f>
        <v>1181</v>
      </c>
      <c r="C29" s="15"/>
    </row>
    <row r="30" spans="1:3" ht="30.95" customHeight="1" x14ac:dyDescent="0.2">
      <c r="A30" s="14"/>
      <c r="B30" s="15"/>
      <c r="C30" s="15"/>
    </row>
    <row r="42" spans="1:13" x14ac:dyDescent="0.2">
      <c r="A42" s="358"/>
      <c r="B42" s="358"/>
      <c r="C42" s="358"/>
      <c r="D42" s="358"/>
      <c r="E42" s="358"/>
      <c r="F42" s="358"/>
      <c r="G42" s="358"/>
    </row>
    <row r="44" spans="1:13" x14ac:dyDescent="0.2">
      <c r="A44" s="352"/>
      <c r="B44" s="35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77"/>
    </row>
    <row r="45" spans="1:13" ht="15.75" x14ac:dyDescent="0.25">
      <c r="A45" s="352"/>
      <c r="B45" s="352"/>
      <c r="C45" s="178"/>
      <c r="D45" s="178"/>
      <c r="E45" s="178"/>
      <c r="F45" s="178"/>
      <c r="G45" s="178"/>
      <c r="H45" s="178"/>
      <c r="I45" s="178"/>
      <c r="J45" s="177"/>
      <c r="K45" s="177"/>
      <c r="L45" s="15"/>
      <c r="M45" s="177"/>
    </row>
    <row r="46" spans="1:13" ht="15.75" x14ac:dyDescent="0.2">
      <c r="A46" s="352"/>
      <c r="B46" s="352"/>
      <c r="C46" s="179"/>
      <c r="D46" s="179"/>
      <c r="E46" s="179"/>
      <c r="F46" s="179"/>
      <c r="G46" s="179"/>
      <c r="H46" s="179"/>
      <c r="I46" s="179"/>
      <c r="J46" s="15"/>
      <c r="K46" s="179"/>
      <c r="L46" s="179"/>
      <c r="M46" s="177"/>
    </row>
    <row r="47" spans="1:13" ht="15.75" x14ac:dyDescent="0.2">
      <c r="A47" s="352"/>
      <c r="B47" s="352"/>
      <c r="C47" s="179"/>
      <c r="D47" s="179"/>
      <c r="E47" s="179"/>
      <c r="F47" s="179"/>
      <c r="G47" s="179"/>
      <c r="H47" s="179"/>
      <c r="I47" s="179"/>
      <c r="J47" s="15"/>
      <c r="K47" s="179"/>
      <c r="L47" s="179"/>
      <c r="M47" s="177"/>
    </row>
    <row r="48" spans="1:13" ht="15.75" x14ac:dyDescent="0.2">
      <c r="A48" s="352"/>
      <c r="B48" s="352"/>
      <c r="C48" s="179"/>
      <c r="D48" s="179"/>
      <c r="E48" s="179"/>
      <c r="F48" s="179"/>
      <c r="G48" s="179"/>
      <c r="H48" s="179"/>
      <c r="I48" s="179"/>
      <c r="J48" s="15"/>
      <c r="K48" s="179"/>
      <c r="L48" s="179"/>
      <c r="M48" s="177"/>
    </row>
    <row r="49" spans="1:13" ht="15.75" x14ac:dyDescent="0.2">
      <c r="A49" s="352"/>
      <c r="B49" s="352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7"/>
    </row>
    <row r="50" spans="1:13" x14ac:dyDescent="0.2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</row>
  </sheetData>
  <mergeCells count="9">
    <mergeCell ref="A49:B49"/>
    <mergeCell ref="A9:N9"/>
    <mergeCell ref="A22:B22"/>
    <mergeCell ref="A26:B26"/>
    <mergeCell ref="A46:B46"/>
    <mergeCell ref="A48:B48"/>
    <mergeCell ref="A42:G42"/>
    <mergeCell ref="A44:B45"/>
    <mergeCell ref="A47:B47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showGridLines="0" view="pageLayout" topLeftCell="A16" zoomScaleNormal="100" workbookViewId="0">
      <selection activeCell="E40" sqref="E39:E40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359" t="s">
        <v>162</v>
      </c>
      <c r="D4" s="359"/>
      <c r="E4" s="359"/>
      <c r="F4" s="359"/>
      <c r="G4" s="359"/>
      <c r="H4" s="359"/>
      <c r="I4" s="359"/>
    </row>
    <row r="5" spans="2:12" x14ac:dyDescent="0.2">
      <c r="C5" s="359"/>
      <c r="D5" s="359"/>
      <c r="E5" s="359"/>
      <c r="F5" s="359"/>
      <c r="G5" s="359"/>
      <c r="H5" s="359"/>
      <c r="I5" s="359"/>
    </row>
    <row r="6" spans="2:12" x14ac:dyDescent="0.2">
      <c r="C6" s="359"/>
      <c r="D6" s="359"/>
      <c r="E6" s="359"/>
      <c r="F6" s="359"/>
      <c r="G6" s="359"/>
      <c r="H6" s="359"/>
      <c r="I6" s="359"/>
    </row>
    <row r="8" spans="2:12" ht="18" thickBot="1" x14ac:dyDescent="0.35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2:12" s="129" customFormat="1" ht="33" customHeight="1" thickBot="1" x14ac:dyDescent="0.35">
      <c r="B9" s="220" t="s">
        <v>23</v>
      </c>
      <c r="C9" s="221" t="s">
        <v>120</v>
      </c>
      <c r="D9" s="222" t="s">
        <v>121</v>
      </c>
      <c r="E9" s="222" t="s">
        <v>122</v>
      </c>
      <c r="F9" s="223" t="s">
        <v>123</v>
      </c>
      <c r="G9" s="223" t="s">
        <v>124</v>
      </c>
      <c r="H9" s="224" t="s">
        <v>125</v>
      </c>
      <c r="I9" s="225" t="s">
        <v>127</v>
      </c>
      <c r="J9" s="226" t="s">
        <v>126</v>
      </c>
      <c r="K9" s="144"/>
      <c r="L9" s="144"/>
    </row>
    <row r="10" spans="2:12" ht="18" thickBot="1" x14ac:dyDescent="0.35">
      <c r="B10" s="227" t="s">
        <v>116</v>
      </c>
      <c r="C10" s="228">
        <v>466</v>
      </c>
      <c r="D10" s="228">
        <v>17</v>
      </c>
      <c r="E10" s="228">
        <v>15</v>
      </c>
      <c r="F10" s="228"/>
      <c r="G10" s="228">
        <v>11</v>
      </c>
      <c r="H10" s="229">
        <v>1</v>
      </c>
      <c r="I10" s="229">
        <v>9</v>
      </c>
      <c r="J10" s="230">
        <f>SUM(C10:I10)</f>
        <v>519</v>
      </c>
      <c r="K10" s="143"/>
      <c r="L10" s="143"/>
    </row>
    <row r="11" spans="2:12" ht="10.5" customHeight="1" thickBot="1" x14ac:dyDescent="0.35">
      <c r="B11" s="231"/>
      <c r="C11" s="232"/>
      <c r="D11" s="232"/>
      <c r="E11" s="232"/>
      <c r="F11" s="232"/>
      <c r="G11" s="232"/>
      <c r="H11" s="233"/>
      <c r="I11" s="233"/>
      <c r="J11" s="230"/>
      <c r="K11" s="143"/>
      <c r="L11" s="143"/>
    </row>
    <row r="12" spans="2:12" ht="18" thickBot="1" x14ac:dyDescent="0.35">
      <c r="B12" s="231" t="s">
        <v>117</v>
      </c>
      <c r="C12" s="232">
        <v>4</v>
      </c>
      <c r="D12" s="232">
        <v>0</v>
      </c>
      <c r="E12" s="232">
        <v>0</v>
      </c>
      <c r="F12" s="232"/>
      <c r="G12" s="232">
        <v>0</v>
      </c>
      <c r="H12" s="233">
        <v>0</v>
      </c>
      <c r="I12" s="233">
        <v>1</v>
      </c>
      <c r="J12" s="230">
        <f>SUM(C12:I12)</f>
        <v>5</v>
      </c>
      <c r="K12" s="143"/>
      <c r="L12" s="143"/>
    </row>
    <row r="13" spans="2:12" ht="6.75" customHeight="1" thickBot="1" x14ac:dyDescent="0.35">
      <c r="B13" s="231"/>
      <c r="C13" s="232"/>
      <c r="D13" s="232"/>
      <c r="E13" s="232"/>
      <c r="F13" s="232"/>
      <c r="G13" s="232"/>
      <c r="H13" s="233"/>
      <c r="I13" s="233"/>
      <c r="J13" s="230"/>
      <c r="K13" s="143"/>
      <c r="L13" s="143"/>
    </row>
    <row r="14" spans="2:12" ht="18" thickBot="1" x14ac:dyDescent="0.35">
      <c r="B14" s="231" t="s">
        <v>118</v>
      </c>
      <c r="C14" s="232">
        <v>0</v>
      </c>
      <c r="D14" s="232">
        <v>0</v>
      </c>
      <c r="E14" s="232">
        <v>56</v>
      </c>
      <c r="F14" s="232"/>
      <c r="G14" s="232">
        <v>0</v>
      </c>
      <c r="H14" s="233">
        <v>0</v>
      </c>
      <c r="I14" s="233">
        <v>0</v>
      </c>
      <c r="J14" s="230">
        <f>SUM(C14:I14)</f>
        <v>56</v>
      </c>
      <c r="K14" s="143"/>
      <c r="L14" s="143"/>
    </row>
    <row r="15" spans="2:12" ht="9" customHeight="1" thickBot="1" x14ac:dyDescent="0.35">
      <c r="B15" s="231"/>
      <c r="C15" s="232"/>
      <c r="D15" s="232"/>
      <c r="E15" s="232"/>
      <c r="F15" s="232"/>
      <c r="G15" s="232"/>
      <c r="H15" s="233"/>
      <c r="I15" s="233"/>
      <c r="J15" s="230"/>
      <c r="K15" s="143"/>
      <c r="L15" s="143"/>
    </row>
    <row r="16" spans="2:12" ht="18" thickBot="1" x14ac:dyDescent="0.35">
      <c r="B16" s="234" t="s">
        <v>119</v>
      </c>
      <c r="C16" s="235">
        <v>0</v>
      </c>
      <c r="D16" s="235">
        <v>0</v>
      </c>
      <c r="E16" s="235">
        <v>6</v>
      </c>
      <c r="F16" s="235"/>
      <c r="G16" s="235">
        <v>0</v>
      </c>
      <c r="H16" s="236">
        <v>0</v>
      </c>
      <c r="I16" s="236">
        <v>0</v>
      </c>
      <c r="J16" s="230">
        <f>SUM(C16:I16)</f>
        <v>6</v>
      </c>
      <c r="K16" s="143"/>
      <c r="L16" s="143"/>
    </row>
    <row r="17" spans="2:12" ht="36" customHeight="1" x14ac:dyDescent="0.3">
      <c r="B17" s="237"/>
      <c r="C17" s="238">
        <f>SUM(C10:C16)</f>
        <v>470</v>
      </c>
      <c r="D17" s="239">
        <f t="shared" ref="D17:I17" si="0">SUM(D10:D16)</f>
        <v>17</v>
      </c>
      <c r="E17" s="239">
        <f t="shared" si="0"/>
        <v>77</v>
      </c>
      <c r="F17" s="239">
        <f t="shared" si="0"/>
        <v>0</v>
      </c>
      <c r="G17" s="239">
        <f t="shared" si="0"/>
        <v>11</v>
      </c>
      <c r="H17" s="240">
        <f t="shared" si="0"/>
        <v>1</v>
      </c>
      <c r="I17" s="240">
        <f t="shared" si="0"/>
        <v>10</v>
      </c>
      <c r="J17" s="230">
        <f>SUM(C17:I17)</f>
        <v>586</v>
      </c>
      <c r="K17" s="143"/>
      <c r="L17" s="143"/>
    </row>
    <row r="18" spans="2:12" ht="17.25" x14ac:dyDescent="0.3"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</row>
    <row r="19" spans="2:12" ht="17.25" x14ac:dyDescent="0.3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2:12" ht="17.25" x14ac:dyDescent="0.3"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2:12" ht="17.25" x14ac:dyDescent="0.3"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</row>
    <row r="22" spans="2:12" ht="17.25" x14ac:dyDescent="0.3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</row>
    <row r="23" spans="2:12" ht="17.25" x14ac:dyDescent="0.3"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2:12" ht="17.25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2:12" ht="17.25" x14ac:dyDescent="0.3"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2:12" ht="17.25" x14ac:dyDescent="0.3">
      <c r="K26" s="143"/>
      <c r="L26" s="143"/>
    </row>
    <row r="27" spans="2:12" ht="17.25" x14ac:dyDescent="0.3">
      <c r="K27" s="143"/>
      <c r="L27" s="143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8"/>
  <sheetViews>
    <sheetView showGridLines="0" workbookViewId="0">
      <selection activeCell="E23" sqref="E23"/>
    </sheetView>
  </sheetViews>
  <sheetFormatPr baseColWidth="10" defaultRowHeight="12.75" x14ac:dyDescent="0.2"/>
  <cols>
    <col min="1" max="1" width="6.42578125" customWidth="1"/>
    <col min="2" max="2" width="71.140625" customWidth="1"/>
    <col min="3" max="3" width="15.5703125" customWidth="1"/>
    <col min="4" max="4" width="12.85546875" customWidth="1"/>
  </cols>
  <sheetData>
    <row r="8" spans="2:7" ht="36.75" customHeight="1" x14ac:dyDescent="0.25">
      <c r="B8" s="362" t="s">
        <v>131</v>
      </c>
      <c r="C8" s="362"/>
      <c r="D8" s="165"/>
      <c r="E8" s="165"/>
      <c r="F8" s="165"/>
      <c r="G8" s="165"/>
    </row>
    <row r="9" spans="2:7" ht="13.5" thickBot="1" x14ac:dyDescent="0.25"/>
    <row r="10" spans="2:7" ht="31.5" customHeight="1" thickBot="1" x14ac:dyDescent="0.4">
      <c r="B10" s="360" t="s">
        <v>129</v>
      </c>
      <c r="C10" s="361"/>
    </row>
    <row r="11" spans="2:7" ht="15.75" thickBot="1" x14ac:dyDescent="0.3">
      <c r="B11" s="166" t="s">
        <v>132</v>
      </c>
      <c r="C11" s="167" t="s">
        <v>133</v>
      </c>
    </row>
    <row r="12" spans="2:7" ht="15.75" thickBot="1" x14ac:dyDescent="0.3">
      <c r="B12" s="168" t="s">
        <v>134</v>
      </c>
      <c r="C12" s="169"/>
    </row>
    <row r="13" spans="2:7" ht="15" x14ac:dyDescent="0.25">
      <c r="B13" s="170" t="s">
        <v>163</v>
      </c>
      <c r="C13" s="171">
        <v>2</v>
      </c>
    </row>
    <row r="14" spans="2:7" ht="15" x14ac:dyDescent="0.25">
      <c r="B14" s="172" t="s">
        <v>164</v>
      </c>
      <c r="C14" s="173">
        <v>2</v>
      </c>
    </row>
    <row r="15" spans="2:7" ht="15" x14ac:dyDescent="0.25">
      <c r="B15" s="174" t="s">
        <v>165</v>
      </c>
      <c r="C15" s="175">
        <v>2</v>
      </c>
    </row>
    <row r="16" spans="2:7" ht="15" x14ac:dyDescent="0.25">
      <c r="B16" s="174" t="s">
        <v>166</v>
      </c>
      <c r="C16" s="175">
        <v>2</v>
      </c>
    </row>
    <row r="17" spans="2:3" ht="15" x14ac:dyDescent="0.25">
      <c r="B17" s="174" t="s">
        <v>167</v>
      </c>
      <c r="C17" s="175">
        <v>2</v>
      </c>
    </row>
    <row r="18" spans="2:3" ht="15" x14ac:dyDescent="0.25">
      <c r="B18" s="174" t="s">
        <v>168</v>
      </c>
      <c r="C18" s="175">
        <v>2</v>
      </c>
    </row>
    <row r="19" spans="2:3" ht="15" x14ac:dyDescent="0.25">
      <c r="B19" s="174" t="s">
        <v>169</v>
      </c>
      <c r="C19" s="175">
        <v>2</v>
      </c>
    </row>
    <row r="20" spans="2:3" ht="15" x14ac:dyDescent="0.25">
      <c r="B20" s="174" t="s">
        <v>170</v>
      </c>
      <c r="C20" s="176">
        <v>2</v>
      </c>
    </row>
    <row r="21" spans="2:3" ht="15.75" thickBot="1" x14ac:dyDescent="0.3">
      <c r="B21" s="174" t="s">
        <v>171</v>
      </c>
      <c r="C21" s="175">
        <v>2</v>
      </c>
    </row>
    <row r="22" spans="2:3" ht="15.75" thickBot="1" x14ac:dyDescent="0.3">
      <c r="B22" s="168" t="s">
        <v>135</v>
      </c>
      <c r="C22" s="169"/>
    </row>
    <row r="23" spans="2:3" ht="15" x14ac:dyDescent="0.25">
      <c r="B23" s="174" t="s">
        <v>172</v>
      </c>
      <c r="C23" s="175">
        <v>2</v>
      </c>
    </row>
    <row r="24" spans="2:3" ht="15" x14ac:dyDescent="0.25">
      <c r="B24" s="174" t="s">
        <v>173</v>
      </c>
      <c r="C24" s="175">
        <v>2</v>
      </c>
    </row>
    <row r="25" spans="2:3" ht="15" x14ac:dyDescent="0.25">
      <c r="B25" s="174"/>
      <c r="C25" s="175"/>
    </row>
    <row r="26" spans="2:3" ht="15" x14ac:dyDescent="0.25">
      <c r="B26" s="174" t="s">
        <v>174</v>
      </c>
      <c r="C26" s="175">
        <v>4</v>
      </c>
    </row>
    <row r="27" spans="2:3" ht="15" x14ac:dyDescent="0.25">
      <c r="B27" s="174" t="s">
        <v>175</v>
      </c>
      <c r="C27" s="175">
        <v>3</v>
      </c>
    </row>
    <row r="28" spans="2:3" ht="15" x14ac:dyDescent="0.25">
      <c r="B28" s="172" t="s">
        <v>176</v>
      </c>
      <c r="C28" s="175">
        <v>19</v>
      </c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view="pageLayout" zoomScaleNormal="100" workbookViewId="0">
      <selection activeCell="K32" sqref="K32"/>
    </sheetView>
  </sheetViews>
  <sheetFormatPr baseColWidth="10" defaultRowHeight="12.75" x14ac:dyDescent="0.2"/>
  <cols>
    <col min="1" max="1" width="6" customWidth="1"/>
    <col min="2" max="2" width="20.42578125" bestFit="1" customWidth="1"/>
    <col min="5" max="5" width="10.7109375" customWidth="1"/>
  </cols>
  <sheetData>
    <row r="1" spans="2:10" ht="21.75" customHeight="1" x14ac:dyDescent="0.2"/>
    <row r="2" spans="2:10" ht="12.75" customHeight="1" x14ac:dyDescent="0.2">
      <c r="B2" s="253"/>
      <c r="C2" s="253"/>
      <c r="D2" s="253"/>
      <c r="E2" s="253"/>
      <c r="F2" s="253"/>
      <c r="G2" s="253"/>
      <c r="H2" s="253"/>
    </row>
    <row r="3" spans="2:10" ht="12.75" customHeight="1" x14ac:dyDescent="0.2">
      <c r="B3" s="253"/>
      <c r="C3" s="367" t="s">
        <v>178</v>
      </c>
      <c r="D3" s="367"/>
      <c r="E3" s="367"/>
      <c r="F3" s="367"/>
      <c r="G3" s="367"/>
      <c r="H3" s="367"/>
      <c r="I3" s="367"/>
      <c r="J3" s="367"/>
    </row>
    <row r="4" spans="2:10" ht="12.75" customHeight="1" x14ac:dyDescent="0.2">
      <c r="B4" s="253"/>
      <c r="C4" s="367"/>
      <c r="D4" s="367"/>
      <c r="E4" s="367"/>
      <c r="F4" s="367"/>
      <c r="G4" s="367"/>
      <c r="H4" s="367"/>
      <c r="I4" s="367"/>
      <c r="J4" s="367"/>
    </row>
    <row r="5" spans="2:10" ht="24.75" customHeight="1" x14ac:dyDescent="0.2"/>
    <row r="6" spans="2:10" ht="13.5" thickBot="1" x14ac:dyDescent="0.25"/>
    <row r="7" spans="2:10" ht="12.75" customHeight="1" x14ac:dyDescent="0.2">
      <c r="B7" s="368" t="s">
        <v>179</v>
      </c>
      <c r="C7" s="369"/>
      <c r="D7" s="370"/>
      <c r="F7" s="368" t="s">
        <v>180</v>
      </c>
      <c r="G7" s="369"/>
      <c r="H7" s="369"/>
      <c r="I7" s="369"/>
      <c r="J7" s="370"/>
    </row>
    <row r="8" spans="2:10" ht="27.75" customHeight="1" thickBot="1" x14ac:dyDescent="0.25">
      <c r="B8" s="371"/>
      <c r="C8" s="372"/>
      <c r="D8" s="373"/>
      <c r="F8" s="374"/>
      <c r="G8" s="375"/>
      <c r="H8" s="375"/>
      <c r="I8" s="375"/>
      <c r="J8" s="376"/>
    </row>
    <row r="9" spans="2:10" s="254" customFormat="1" ht="15.75" customHeight="1" thickBot="1" x14ac:dyDescent="0.3">
      <c r="B9" s="377" t="s">
        <v>201</v>
      </c>
      <c r="C9" s="378"/>
      <c r="D9" s="379"/>
      <c r="F9" s="380" t="s">
        <v>202</v>
      </c>
      <c r="G9" s="381"/>
      <c r="H9" s="381"/>
      <c r="I9" s="381"/>
      <c r="J9" s="382"/>
    </row>
    <row r="10" spans="2:10" ht="8.25" customHeight="1" x14ac:dyDescent="0.2"/>
    <row r="11" spans="2:10" ht="13.5" thickBot="1" x14ac:dyDescent="0.25"/>
    <row r="12" spans="2:10" ht="15.75" x14ac:dyDescent="0.25">
      <c r="B12" s="255" t="s">
        <v>181</v>
      </c>
      <c r="C12" s="250"/>
      <c r="F12" s="383" t="s">
        <v>181</v>
      </c>
      <c r="G12" s="384"/>
      <c r="H12" s="250"/>
    </row>
    <row r="13" spans="2:10" ht="15.75" x14ac:dyDescent="0.25">
      <c r="B13" s="256"/>
      <c r="C13" s="257"/>
      <c r="F13" s="363"/>
      <c r="G13" s="364"/>
      <c r="H13" s="257"/>
    </row>
    <row r="14" spans="2:10" ht="15.75" x14ac:dyDescent="0.25">
      <c r="B14" s="256" t="s">
        <v>182</v>
      </c>
      <c r="C14" s="257">
        <v>1</v>
      </c>
      <c r="F14" s="363" t="s">
        <v>182</v>
      </c>
      <c r="G14" s="364"/>
      <c r="H14" s="257">
        <v>1</v>
      </c>
    </row>
    <row r="15" spans="2:10" ht="15.75" x14ac:dyDescent="0.25">
      <c r="B15" s="256"/>
      <c r="C15" s="257"/>
      <c r="F15" s="363"/>
      <c r="G15" s="364"/>
      <c r="H15" s="257"/>
    </row>
    <row r="16" spans="2:10" ht="16.5" thickBot="1" x14ac:dyDescent="0.3">
      <c r="B16" s="256" t="s">
        <v>183</v>
      </c>
      <c r="C16" s="257"/>
      <c r="F16" s="365" t="s">
        <v>183</v>
      </c>
      <c r="G16" s="366"/>
      <c r="H16" s="258"/>
    </row>
    <row r="17" spans="2:8" ht="16.5" thickBot="1" x14ac:dyDescent="0.3">
      <c r="B17" s="259" t="s">
        <v>184</v>
      </c>
      <c r="C17" s="258"/>
      <c r="G17" s="260"/>
    </row>
    <row r="18" spans="2:8" ht="15.75" x14ac:dyDescent="0.25">
      <c r="C18" s="260">
        <f>SUM(C12:C17)</f>
        <v>1</v>
      </c>
      <c r="H18" s="260">
        <f>SUM(H11:H16)</f>
        <v>1</v>
      </c>
    </row>
    <row r="19" spans="2:8" ht="7.5" customHeight="1" x14ac:dyDescent="0.2"/>
    <row r="20" spans="2:8" ht="19.5" customHeight="1" x14ac:dyDescent="0.2"/>
    <row r="21" spans="2:8" ht="13.5" customHeight="1" x14ac:dyDescent="0.2"/>
    <row r="22" spans="2:8" s="254" customFormat="1" ht="14.25" x14ac:dyDescent="0.2"/>
    <row r="24" spans="2:8" ht="3" customHeight="1" x14ac:dyDescent="0.2"/>
    <row r="36" ht="25.5" customHeight="1" x14ac:dyDescent="0.2"/>
  </sheetData>
  <mergeCells count="10">
    <mergeCell ref="F13:G13"/>
    <mergeCell ref="F14:G14"/>
    <mergeCell ref="F15:G15"/>
    <mergeCell ref="F16:G16"/>
    <mergeCell ref="C3:J4"/>
    <mergeCell ref="B7:D8"/>
    <mergeCell ref="F7:J8"/>
    <mergeCell ref="B9:D9"/>
    <mergeCell ref="F9:J9"/>
    <mergeCell ref="F12:G12"/>
  </mergeCells>
  <pageMargins left="0.2" right="0.2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C61"/>
  <sheetViews>
    <sheetView showGridLines="0" tabSelected="1" topLeftCell="A16" workbookViewId="0">
      <selection activeCell="E33" sqref="E33"/>
    </sheetView>
  </sheetViews>
  <sheetFormatPr baseColWidth="10" defaultRowHeight="12.75" x14ac:dyDescent="0.2"/>
  <cols>
    <col min="1" max="1" width="13.28515625" style="262" customWidth="1"/>
    <col min="2" max="2" width="17.140625" style="262" customWidth="1"/>
    <col min="3" max="3" width="16.5703125" style="262" hidden="1" customWidth="1"/>
    <col min="4" max="4" width="15.5703125" style="262" hidden="1" customWidth="1"/>
    <col min="5" max="5" width="14.140625" style="262" customWidth="1"/>
    <col min="6" max="6" width="14.28515625" style="262" customWidth="1"/>
    <col min="7" max="7" width="11.42578125" style="262"/>
    <col min="8" max="8" width="5.7109375" style="263" customWidth="1"/>
    <col min="9" max="9" width="11.42578125" style="263"/>
    <col min="10" max="21" width="5.7109375" style="262" customWidth="1"/>
    <col min="22" max="23" width="11.42578125" style="262"/>
    <col min="24" max="24" width="13.42578125" style="262" customWidth="1"/>
    <col min="25" max="25" width="19.5703125" style="262" customWidth="1"/>
    <col min="26" max="26" width="17" style="262" customWidth="1"/>
    <col min="27" max="27" width="15.140625" style="262" customWidth="1"/>
    <col min="28" max="16384" width="11.42578125" style="262"/>
  </cols>
  <sheetData>
    <row r="5" spans="2:29" x14ac:dyDescent="0.2">
      <c r="B5" s="261"/>
    </row>
    <row r="6" spans="2:29" ht="13.5" customHeight="1" thickBot="1" x14ac:dyDescent="0.25">
      <c r="B6" s="261"/>
      <c r="X6" s="386"/>
      <c r="Y6" s="386"/>
      <c r="Z6" s="386"/>
      <c r="AA6" s="386"/>
      <c r="AB6" s="386"/>
      <c r="AC6" s="264"/>
    </row>
    <row r="7" spans="2:29" ht="18.75" customHeight="1" x14ac:dyDescent="0.2">
      <c r="B7" s="387" t="s">
        <v>185</v>
      </c>
      <c r="C7" s="388"/>
      <c r="D7" s="388"/>
      <c r="E7" s="388"/>
      <c r="F7" s="388"/>
      <c r="G7" s="389"/>
      <c r="H7" s="265"/>
      <c r="I7" s="265"/>
      <c r="X7" s="386"/>
      <c r="Y7" s="386"/>
      <c r="Z7" s="386"/>
      <c r="AA7" s="386"/>
      <c r="AB7" s="386"/>
      <c r="AC7" s="264"/>
    </row>
    <row r="8" spans="2:29" ht="22.5" customHeight="1" x14ac:dyDescent="0.2">
      <c r="B8" s="390" t="s">
        <v>202</v>
      </c>
      <c r="C8" s="391"/>
      <c r="D8" s="391"/>
      <c r="E8" s="391"/>
      <c r="F8" s="391"/>
      <c r="G8" s="392"/>
      <c r="H8" s="266"/>
      <c r="I8" s="266"/>
      <c r="X8" s="267"/>
      <c r="Y8" s="267"/>
      <c r="Z8" s="267"/>
      <c r="AA8" s="267"/>
      <c r="AB8" s="267"/>
    </row>
    <row r="9" spans="2:29" ht="3" customHeight="1" thickBot="1" x14ac:dyDescent="0.25">
      <c r="B9" s="268"/>
      <c r="C9" s="269"/>
      <c r="D9" s="269"/>
      <c r="E9" s="269"/>
      <c r="F9" s="269"/>
      <c r="G9" s="270"/>
      <c r="H9" s="271"/>
      <c r="I9" s="271"/>
      <c r="X9" s="267"/>
      <c r="Y9" s="267"/>
      <c r="Z9" s="267"/>
      <c r="AA9" s="267"/>
      <c r="AB9" s="267"/>
    </row>
    <row r="10" spans="2:29" s="263" customFormat="1" ht="9" customHeight="1" thickBot="1" x14ac:dyDescent="0.25">
      <c r="B10" s="272"/>
      <c r="C10" s="271"/>
      <c r="D10" s="271"/>
      <c r="E10" s="271"/>
      <c r="F10" s="271"/>
      <c r="G10" s="271"/>
      <c r="H10" s="271"/>
      <c r="I10" s="271"/>
      <c r="X10" s="265"/>
      <c r="Y10" s="265"/>
      <c r="Z10" s="265"/>
      <c r="AA10" s="265"/>
      <c r="AB10" s="265"/>
      <c r="AC10" s="273"/>
    </row>
    <row r="11" spans="2:29" s="263" customFormat="1" ht="26.25" customHeight="1" thickBot="1" x14ac:dyDescent="0.25">
      <c r="B11" s="393" t="s">
        <v>186</v>
      </c>
      <c r="C11" s="394"/>
      <c r="D11" s="394"/>
      <c r="E11" s="394"/>
      <c r="F11" s="394"/>
      <c r="G11" s="395"/>
      <c r="H11" s="117"/>
      <c r="I11" s="117"/>
      <c r="X11" s="271"/>
      <c r="Y11" s="274"/>
      <c r="Z11" s="275"/>
      <c r="AA11" s="275"/>
      <c r="AB11" s="271"/>
    </row>
    <row r="12" spans="2:29" ht="20.25" customHeight="1" x14ac:dyDescent="0.2">
      <c r="B12" s="162"/>
      <c r="C12" s="162"/>
      <c r="D12" s="162"/>
      <c r="E12" s="162"/>
      <c r="F12" s="162"/>
      <c r="G12" s="162"/>
      <c r="H12" s="117"/>
      <c r="I12" s="117"/>
      <c r="X12" s="267"/>
      <c r="Y12" s="276"/>
      <c r="Z12" s="277"/>
      <c r="AA12" s="274"/>
      <c r="AB12" s="267"/>
    </row>
    <row r="13" spans="2:29" ht="31.5" customHeight="1" thickBot="1" x14ac:dyDescent="0.25">
      <c r="B13" s="277" t="s">
        <v>23</v>
      </c>
      <c r="C13" s="278" t="s">
        <v>187</v>
      </c>
      <c r="D13" s="279" t="s">
        <v>188</v>
      </c>
      <c r="E13" s="279" t="s">
        <v>189</v>
      </c>
      <c r="F13" s="280" t="s">
        <v>190</v>
      </c>
      <c r="G13" s="281" t="s">
        <v>5</v>
      </c>
      <c r="H13" s="282"/>
      <c r="I13" s="282"/>
      <c r="X13" s="267"/>
      <c r="Y13" s="276"/>
      <c r="Z13" s="283"/>
      <c r="AA13" s="274"/>
      <c r="AB13" s="267"/>
    </row>
    <row r="14" spans="2:29" ht="24" customHeight="1" x14ac:dyDescent="0.2">
      <c r="B14" s="284" t="s">
        <v>191</v>
      </c>
      <c r="C14" s="285"/>
      <c r="D14" s="285"/>
      <c r="E14" s="285">
        <v>2</v>
      </c>
      <c r="F14" s="285">
        <v>2</v>
      </c>
      <c r="G14" s="286">
        <f>Tabla8[[#This Row],[JUZGADO IV]]+Tabla8[[#This Row],[JUZGADO III]]+Tabla8[[#This Row],[COLEGIADO]]+Tabla8[[#This Row],[ASUNTOS INTERNOS]]</f>
        <v>4</v>
      </c>
      <c r="H14" s="271"/>
      <c r="I14" s="271"/>
      <c r="X14" s="267"/>
      <c r="Y14" s="276"/>
      <c r="Z14" s="277"/>
      <c r="AA14" s="274"/>
      <c r="AB14" s="267"/>
    </row>
    <row r="15" spans="2:29" ht="24" customHeight="1" x14ac:dyDescent="0.2">
      <c r="B15" s="287" t="s">
        <v>192</v>
      </c>
      <c r="C15" s="288">
        <v>0</v>
      </c>
      <c r="D15" s="289">
        <f>(D14*100%/G14)</f>
        <v>0</v>
      </c>
      <c r="E15" s="289">
        <f>(E14*100%/G14)</f>
        <v>0.5</v>
      </c>
      <c r="F15" s="289">
        <f>(F14*100%/G14)</f>
        <v>0.5</v>
      </c>
      <c r="G15" s="290">
        <f>Tabla8[[#This Row],[JUZGADO IV]]+Tabla8[[#This Row],[JUZGADO III]]+Tabla8[[#This Row],[COLEGIADO]]+Tabla8[[#This Row],[ASUNTOS INTERNOS]]</f>
        <v>1</v>
      </c>
      <c r="H15" s="271"/>
      <c r="I15" s="271"/>
      <c r="X15" s="267"/>
      <c r="Y15" s="276"/>
      <c r="Z15" s="283"/>
      <c r="AA15" s="274"/>
      <c r="AB15" s="267"/>
    </row>
    <row r="16" spans="2:29" ht="24" customHeight="1" x14ac:dyDescent="0.2">
      <c r="B16" s="287" t="s">
        <v>193</v>
      </c>
      <c r="C16" s="291"/>
      <c r="D16" s="291"/>
      <c r="E16" s="291">
        <v>0</v>
      </c>
      <c r="F16" s="291">
        <v>0</v>
      </c>
      <c r="G16" s="292">
        <f>Tabla8[[#This Row],[JUZGADO IV]]+Tabla8[[#This Row],[JUZGADO III]]+Tabla8[[#This Row],[COLEGIADO]]+Tabla8[[#This Row],[ASUNTOS INTERNOS]]</f>
        <v>0</v>
      </c>
      <c r="H16" s="271"/>
      <c r="I16" s="271"/>
      <c r="X16" s="267"/>
      <c r="Y16" s="276"/>
      <c r="Z16" s="277"/>
      <c r="AA16" s="274"/>
      <c r="AB16" s="267"/>
    </row>
    <row r="17" spans="2:28" ht="24" customHeight="1" x14ac:dyDescent="0.2">
      <c r="B17" s="287" t="s">
        <v>192</v>
      </c>
      <c r="C17" s="288" t="e">
        <f>(C16*100%/G16)</f>
        <v>#DIV/0!</v>
      </c>
      <c r="D17" s="288" t="e">
        <f>(D16*100%/G16)</f>
        <v>#DIV/0!</v>
      </c>
      <c r="E17" s="288">
        <v>0</v>
      </c>
      <c r="F17" s="288">
        <v>0</v>
      </c>
      <c r="G17" s="290">
        <v>0</v>
      </c>
      <c r="H17" s="271"/>
      <c r="I17" s="271"/>
      <c r="X17" s="267"/>
      <c r="Y17" s="276"/>
      <c r="Z17" s="283"/>
      <c r="AA17" s="274"/>
      <c r="AB17" s="267"/>
    </row>
    <row r="18" spans="2:28" ht="24" customHeight="1" x14ac:dyDescent="0.2">
      <c r="B18" s="287" t="s">
        <v>183</v>
      </c>
      <c r="C18" s="291"/>
      <c r="D18" s="291"/>
      <c r="E18" s="291">
        <v>3</v>
      </c>
      <c r="F18" s="291">
        <v>5</v>
      </c>
      <c r="G18" s="292">
        <f>Tabla8[[#This Row],[JUZGADO IV]]+Tabla8[[#This Row],[JUZGADO III]]+Tabla8[[#This Row],[ASUNTOS INTERNOS]]</f>
        <v>8</v>
      </c>
      <c r="H18" s="271"/>
      <c r="I18" s="271"/>
      <c r="X18" s="267"/>
      <c r="Y18" s="293"/>
      <c r="Z18" s="294"/>
      <c r="AA18" s="295"/>
      <c r="AB18" s="267"/>
    </row>
    <row r="19" spans="2:28" ht="24" customHeight="1" thickBot="1" x14ac:dyDescent="0.25">
      <c r="B19" s="287" t="s">
        <v>192</v>
      </c>
      <c r="C19" s="296">
        <v>0</v>
      </c>
      <c r="D19" s="296">
        <f>(D18*100%/G18)</f>
        <v>0</v>
      </c>
      <c r="E19" s="296">
        <f>(E18*100%/G18)</f>
        <v>0.375</v>
      </c>
      <c r="F19" s="296">
        <f>(F18*100%/G18)</f>
        <v>0.625</v>
      </c>
      <c r="G19" s="297">
        <f>Tabla8[[#This Row],[JUZGADO IV]]+Tabla8[[#This Row],[JUZGADO III]]+Tabla8[[#This Row],[COLEGIADO]]+Tabla8[[#This Row],[ASUNTOS INTERNOS]]</f>
        <v>1</v>
      </c>
      <c r="H19" s="271"/>
      <c r="I19" s="271"/>
      <c r="X19" s="267"/>
      <c r="Y19" s="267"/>
      <c r="Z19" s="267"/>
      <c r="AA19" s="267"/>
      <c r="AB19" s="267"/>
    </row>
    <row r="20" spans="2:28" ht="12" customHeight="1" thickBot="1" x14ac:dyDescent="0.25">
      <c r="B20" s="298"/>
      <c r="C20" s="274"/>
      <c r="D20" s="274"/>
      <c r="E20" s="274"/>
      <c r="F20" s="274"/>
      <c r="G20" s="299"/>
      <c r="H20" s="271"/>
      <c r="I20" s="271"/>
      <c r="X20" s="267"/>
      <c r="Y20" s="267"/>
      <c r="Z20" s="267"/>
      <c r="AA20" s="267"/>
      <c r="AB20" s="267"/>
    </row>
    <row r="21" spans="2:28" ht="24" customHeight="1" thickBot="1" x14ac:dyDescent="0.25">
      <c r="B21" s="300" t="s">
        <v>194</v>
      </c>
      <c r="C21" s="301">
        <f>C14+C16+C18</f>
        <v>0</v>
      </c>
      <c r="D21" s="301">
        <f t="shared" ref="D21:E21" si="0">D14+D16+D18</f>
        <v>0</v>
      </c>
      <c r="E21" s="301">
        <f t="shared" si="0"/>
        <v>5</v>
      </c>
      <c r="F21" s="301">
        <f>F14+F16+F18</f>
        <v>7</v>
      </c>
      <c r="G21" s="302">
        <f>Tabla8[[#This Row],[JUZGADO IV]]+Tabla8[[#This Row],[JUZGADO III]]+Tabla8[[#This Row],[COLEGIADO]]+Tabla8[[#This Row],[ASUNTOS INTERNOS]]</f>
        <v>12</v>
      </c>
      <c r="H21" s="271"/>
      <c r="I21" s="271"/>
    </row>
    <row r="22" spans="2:28" ht="24" customHeight="1" x14ac:dyDescent="0.2">
      <c r="B22" s="303" t="s">
        <v>192</v>
      </c>
      <c r="C22" s="304">
        <f>(C21*100%/G21)</f>
        <v>0</v>
      </c>
      <c r="D22" s="304">
        <f>(D21*100%/G21)</f>
        <v>0</v>
      </c>
      <c r="E22" s="304">
        <f>(E21*100%/G21)</f>
        <v>0.41666666666666669</v>
      </c>
      <c r="F22" s="304">
        <f>(F21*100%/G21)</f>
        <v>0.58333333333333337</v>
      </c>
      <c r="G22" s="305">
        <f>Tabla8[[#This Row],[JUZGADO IV]]+Tabla8[[#This Row],[JUZGADO III]]+Tabla8[[#This Row],[COLEGIADO]]+Tabla8[[#This Row],[ASUNTOS INTERNOS]]</f>
        <v>1</v>
      </c>
      <c r="H22" s="271"/>
      <c r="I22" s="271"/>
    </row>
    <row r="23" spans="2:28" ht="13.5" thickBot="1" x14ac:dyDescent="0.25">
      <c r="B23" s="261"/>
    </row>
    <row r="24" spans="2:28" ht="22.5" customHeight="1" thickBot="1" x14ac:dyDescent="0.25">
      <c r="B24" s="393" t="s">
        <v>195</v>
      </c>
      <c r="C24" s="394"/>
      <c r="D24" s="394"/>
      <c r="E24" s="394"/>
      <c r="F24" s="394"/>
      <c r="G24" s="395"/>
      <c r="H24" s="117"/>
      <c r="I24" s="117"/>
    </row>
    <row r="25" spans="2:28" ht="13.5" thickBot="1" x14ac:dyDescent="0.25">
      <c r="C25" s="162"/>
      <c r="D25" s="162"/>
      <c r="E25" s="162"/>
      <c r="F25" s="162"/>
    </row>
    <row r="26" spans="2:28" ht="32.25" customHeight="1" thickBot="1" x14ac:dyDescent="0.25">
      <c r="B26" s="306" t="s">
        <v>23</v>
      </c>
      <c r="C26" s="307" t="s">
        <v>187</v>
      </c>
      <c r="D26" s="308" t="s">
        <v>196</v>
      </c>
      <c r="E26" s="308" t="s">
        <v>189</v>
      </c>
      <c r="F26" s="309" t="s">
        <v>190</v>
      </c>
      <c r="G26" s="310" t="s">
        <v>5</v>
      </c>
      <c r="H26" s="282"/>
      <c r="I26" s="282"/>
    </row>
    <row r="27" spans="2:28" ht="0.75" customHeight="1" thickBot="1" x14ac:dyDescent="0.25">
      <c r="B27" s="311"/>
      <c r="C27" s="274">
        <v>0</v>
      </c>
      <c r="D27" s="274"/>
      <c r="E27" s="274"/>
      <c r="F27" s="274"/>
      <c r="G27" s="312">
        <f>Tabla9[[#This Row],[JUZGADO IV]]+Tabla9[[#This Row],[JUZGADO III]]+Tabla9[[#This Row],[JUZGADO I]]+Tabla9[[#This Row],[ASUNTOS INTERNOS]]</f>
        <v>0</v>
      </c>
    </row>
    <row r="28" spans="2:28" ht="24" customHeight="1" x14ac:dyDescent="0.2">
      <c r="B28" s="313" t="s">
        <v>191</v>
      </c>
      <c r="C28" s="285"/>
      <c r="D28" s="285"/>
      <c r="E28" s="285">
        <v>10</v>
      </c>
      <c r="F28" s="285">
        <v>5</v>
      </c>
      <c r="G28" s="314">
        <f>Tabla9[[#This Row],[JUZGADO IV]]+Tabla9[[#This Row],[JUZGADO III]]+Tabla9[[#This Row],[JUZGADO I]]+Tabla9[[#This Row],[ASUNTOS INTERNOS]]</f>
        <v>15</v>
      </c>
      <c r="H28" s="271"/>
      <c r="I28" s="271"/>
    </row>
    <row r="29" spans="2:28" ht="24" customHeight="1" x14ac:dyDescent="0.2">
      <c r="B29" s="315" t="s">
        <v>192</v>
      </c>
      <c r="C29" s="316">
        <v>0</v>
      </c>
      <c r="D29" s="316">
        <f>D28*100%/G28</f>
        <v>0</v>
      </c>
      <c r="E29" s="316">
        <f>E28*100%/G28</f>
        <v>0.66666666666666663</v>
      </c>
      <c r="F29" s="316">
        <f>F28*100%/G28</f>
        <v>0.33333333333333331</v>
      </c>
      <c r="G29" s="317">
        <f>Tabla9[[#This Row],[JUZGADO IV]]+Tabla9[[#This Row],[JUZGADO III]]+Tabla9[[#This Row],[JUZGADO I]]+Tabla9[[#This Row],[ASUNTOS INTERNOS]]</f>
        <v>1</v>
      </c>
      <c r="H29" s="271"/>
      <c r="I29" s="271"/>
    </row>
    <row r="30" spans="2:28" ht="24" customHeight="1" x14ac:dyDescent="0.2">
      <c r="B30" s="318" t="s">
        <v>193</v>
      </c>
      <c r="C30" s="291"/>
      <c r="D30" s="291"/>
      <c r="E30" s="291">
        <v>0</v>
      </c>
      <c r="F30" s="291">
        <v>0</v>
      </c>
      <c r="G30" s="319">
        <f>Tabla9[[#This Row],[JUZGADO IV]]+Tabla9[[#This Row],[JUZGADO III]]+Tabla9[[#This Row],[JUZGADO I]]+Tabla9[[#This Row],[ASUNTOS INTERNOS]]</f>
        <v>0</v>
      </c>
      <c r="H30" s="271"/>
      <c r="I30" s="271"/>
    </row>
    <row r="31" spans="2:28" ht="24" customHeight="1" x14ac:dyDescent="0.2">
      <c r="B31" s="315" t="s">
        <v>192</v>
      </c>
      <c r="C31" s="316">
        <v>0</v>
      </c>
      <c r="D31" s="316" t="e">
        <f>D30*100%/G30</f>
        <v>#DIV/0!</v>
      </c>
      <c r="E31" s="316">
        <v>0</v>
      </c>
      <c r="F31" s="316">
        <v>0</v>
      </c>
      <c r="G31" s="317">
        <v>0</v>
      </c>
      <c r="H31" s="271"/>
      <c r="I31" s="271"/>
    </row>
    <row r="32" spans="2:28" ht="24" customHeight="1" x14ac:dyDescent="0.2">
      <c r="B32" s="318" t="s">
        <v>183</v>
      </c>
      <c r="C32" s="291"/>
      <c r="D32" s="291"/>
      <c r="E32" s="291">
        <v>14</v>
      </c>
      <c r="F32" s="291">
        <v>1</v>
      </c>
      <c r="G32" s="319">
        <f>Tabla9[[#This Row],[JUZGADO IV]]+Tabla9[[#This Row],[JUZGADO III]]+Tabla9[[#This Row],[JUZGADO I]]+Tabla9[[#This Row],[ASUNTOS INTERNOS]]</f>
        <v>15</v>
      </c>
      <c r="H32" s="271"/>
      <c r="I32" s="271"/>
    </row>
    <row r="33" spans="2:9" ht="24" customHeight="1" thickBot="1" x14ac:dyDescent="0.25">
      <c r="B33" s="320" t="s">
        <v>192</v>
      </c>
      <c r="C33" s="321">
        <v>0</v>
      </c>
      <c r="D33" s="321">
        <f>D32*100%/G32</f>
        <v>0</v>
      </c>
      <c r="E33" s="321">
        <f>E32*100%/G32</f>
        <v>0.93333333333333335</v>
      </c>
      <c r="F33" s="321">
        <f>F32*100%/G32</f>
        <v>6.6666666666666666E-2</v>
      </c>
      <c r="G33" s="322">
        <f>Tabla9[[#This Row],[JUZGADO IV]]+Tabla9[[#This Row],[JUZGADO III]]+Tabla9[[#This Row],[JUZGADO I]]+Tabla9[[#This Row],[ASUNTOS INTERNOS]]</f>
        <v>1</v>
      </c>
      <c r="H33" s="271"/>
      <c r="I33" s="271"/>
    </row>
    <row r="34" spans="2:9" ht="20.100000000000001" customHeight="1" thickBot="1" x14ac:dyDescent="0.25">
      <c r="B34" s="323"/>
      <c r="C34" s="323"/>
      <c r="D34" s="323"/>
      <c r="E34" s="323"/>
      <c r="F34" s="323"/>
      <c r="G34" s="324"/>
    </row>
    <row r="35" spans="2:9" ht="24" customHeight="1" thickBot="1" x14ac:dyDescent="0.25">
      <c r="B35" s="325" t="s">
        <v>197</v>
      </c>
      <c r="C35" s="326">
        <f>C28+C30+C32</f>
        <v>0</v>
      </c>
      <c r="D35" s="326">
        <f t="shared" ref="D35:F35" si="1">D28+D30+D32</f>
        <v>0</v>
      </c>
      <c r="E35" s="326">
        <f t="shared" si="1"/>
        <v>24</v>
      </c>
      <c r="F35" s="326">
        <f t="shared" si="1"/>
        <v>6</v>
      </c>
      <c r="G35" s="327">
        <f>Tabla9[[#This Row],[JUZGADO IV]]+Tabla9[[#This Row],[JUZGADO III]]+Tabla9[[#This Row],[JUZGADO I]]+Tabla9[[#This Row],[ASUNTOS INTERNOS]]</f>
        <v>30</v>
      </c>
      <c r="H35" s="271"/>
      <c r="I35" s="271"/>
    </row>
    <row r="36" spans="2:9" ht="24" customHeight="1" thickBot="1" x14ac:dyDescent="0.25">
      <c r="B36" s="328" t="s">
        <v>192</v>
      </c>
      <c r="C36" s="329">
        <f>C35*100%/G35</f>
        <v>0</v>
      </c>
      <c r="D36" s="329">
        <f>D35*100%/G35</f>
        <v>0</v>
      </c>
      <c r="E36" s="329">
        <f>E35*100%/G35</f>
        <v>0.8</v>
      </c>
      <c r="F36" s="329">
        <f>F35*100%/G35</f>
        <v>0.2</v>
      </c>
      <c r="G36" s="330">
        <f>Tabla9[[#This Row],[JUZGADO IV]]+Tabla9[[#This Row],[JUZGADO III]]+Tabla9[[#This Row],[JUZGADO I]]+Tabla9[[#This Row],[ASUNTOS INTERNOS]]</f>
        <v>1</v>
      </c>
      <c r="H36" s="271"/>
      <c r="I36" s="271"/>
    </row>
    <row r="37" spans="2:9" ht="7.5" customHeight="1" x14ac:dyDescent="0.2"/>
    <row r="38" spans="2:9" hidden="1" x14ac:dyDescent="0.2"/>
    <row r="43" spans="2:9" s="332" customFormat="1" x14ac:dyDescent="0.2">
      <c r="B43" s="331"/>
      <c r="C43" s="331"/>
      <c r="D43" s="331"/>
      <c r="H43" s="333"/>
      <c r="I43" s="333"/>
    </row>
    <row r="44" spans="2:9" s="332" customFormat="1" x14ac:dyDescent="0.2">
      <c r="B44" s="331"/>
      <c r="C44" s="385" t="s">
        <v>198</v>
      </c>
      <c r="D44" s="385"/>
      <c r="E44" s="385"/>
      <c r="H44" s="333"/>
      <c r="I44" s="333"/>
    </row>
    <row r="45" spans="2:9" s="332" customFormat="1" x14ac:dyDescent="0.2">
      <c r="B45" s="331"/>
      <c r="C45" s="331" t="s">
        <v>186</v>
      </c>
      <c r="D45" s="331" t="s">
        <v>199</v>
      </c>
      <c r="E45" s="334"/>
      <c r="H45" s="333"/>
      <c r="I45" s="333"/>
    </row>
    <row r="46" spans="2:9" s="332" customFormat="1" x14ac:dyDescent="0.2">
      <c r="B46" s="331" t="s">
        <v>191</v>
      </c>
      <c r="C46" s="331">
        <f>G14</f>
        <v>4</v>
      </c>
      <c r="D46" s="331">
        <f>G28</f>
        <v>15</v>
      </c>
      <c r="E46" s="332">
        <f>G28</f>
        <v>15</v>
      </c>
      <c r="H46" s="333"/>
      <c r="I46" s="333"/>
    </row>
    <row r="47" spans="2:9" s="332" customFormat="1" x14ac:dyDescent="0.2">
      <c r="B47" s="331" t="s">
        <v>181</v>
      </c>
      <c r="C47" s="331">
        <f>G16</f>
        <v>0</v>
      </c>
      <c r="D47" s="331">
        <f>G30</f>
        <v>0</v>
      </c>
      <c r="E47" s="332">
        <f>G30</f>
        <v>0</v>
      </c>
      <c r="H47" s="333"/>
      <c r="I47" s="333"/>
    </row>
    <row r="48" spans="2:9" s="332" customFormat="1" x14ac:dyDescent="0.2">
      <c r="B48" s="331" t="s">
        <v>183</v>
      </c>
      <c r="C48" s="331">
        <f>G18</f>
        <v>8</v>
      </c>
      <c r="D48" s="331">
        <f>G32</f>
        <v>15</v>
      </c>
      <c r="E48" s="332">
        <f>G32</f>
        <v>15</v>
      </c>
      <c r="H48" s="333"/>
      <c r="I48" s="333"/>
    </row>
    <row r="49" spans="2:9" s="332" customFormat="1" x14ac:dyDescent="0.2">
      <c r="B49" s="331"/>
      <c r="C49" s="331"/>
      <c r="D49" s="331"/>
      <c r="H49" s="333"/>
      <c r="I49" s="333"/>
    </row>
    <row r="50" spans="2:9" s="332" customFormat="1" x14ac:dyDescent="0.2">
      <c r="B50" s="331"/>
      <c r="C50" s="331"/>
      <c r="D50" s="331"/>
      <c r="H50" s="333"/>
      <c r="I50" s="333"/>
    </row>
    <row r="51" spans="2:9" s="332" customFormat="1" x14ac:dyDescent="0.2">
      <c r="B51" s="331"/>
      <c r="C51" s="385" t="s">
        <v>200</v>
      </c>
      <c r="D51" s="385"/>
      <c r="E51" s="385"/>
      <c r="H51" s="333"/>
      <c r="I51" s="333"/>
    </row>
    <row r="52" spans="2:9" s="332" customFormat="1" x14ac:dyDescent="0.2">
      <c r="B52" s="331"/>
      <c r="C52" s="331"/>
      <c r="D52" s="331"/>
      <c r="H52" s="333"/>
      <c r="I52" s="333"/>
    </row>
    <row r="53" spans="2:9" s="332" customFormat="1" x14ac:dyDescent="0.2">
      <c r="B53" s="331"/>
      <c r="C53" s="331"/>
      <c r="D53" s="331"/>
      <c r="H53" s="333"/>
      <c r="I53" s="333"/>
    </row>
    <row r="54" spans="2:9" s="332" customFormat="1" x14ac:dyDescent="0.2">
      <c r="B54" s="331"/>
      <c r="C54" s="331"/>
      <c r="D54" s="331"/>
      <c r="H54" s="333"/>
      <c r="I54" s="333"/>
    </row>
    <row r="55" spans="2:9" s="332" customFormat="1" x14ac:dyDescent="0.2">
      <c r="B55" s="331"/>
      <c r="C55" s="331"/>
      <c r="D55" s="331"/>
      <c r="H55" s="333"/>
      <c r="I55" s="333"/>
    </row>
    <row r="56" spans="2:9" s="332" customFormat="1" x14ac:dyDescent="0.2">
      <c r="B56" s="331"/>
      <c r="C56" s="331"/>
      <c r="D56" s="331"/>
      <c r="H56" s="333"/>
      <c r="I56" s="333"/>
    </row>
    <row r="57" spans="2:9" s="332" customFormat="1" x14ac:dyDescent="0.2">
      <c r="B57" s="331"/>
      <c r="C57" s="331"/>
      <c r="D57" s="331"/>
      <c r="H57" s="333"/>
      <c r="I57" s="333"/>
    </row>
    <row r="58" spans="2:9" s="332" customFormat="1" x14ac:dyDescent="0.2">
      <c r="H58" s="333"/>
      <c r="I58" s="333"/>
    </row>
    <row r="59" spans="2:9" s="332" customFormat="1" x14ac:dyDescent="0.2">
      <c r="H59" s="333"/>
      <c r="I59" s="333"/>
    </row>
    <row r="60" spans="2:9" s="332" customFormat="1" x14ac:dyDescent="0.2">
      <c r="H60" s="333"/>
      <c r="I60" s="333"/>
    </row>
    <row r="61" spans="2:9" s="332" customFormat="1" x14ac:dyDescent="0.2">
      <c r="H61" s="333"/>
      <c r="I61" s="333"/>
    </row>
  </sheetData>
  <mergeCells count="7">
    <mergeCell ref="C51:E51"/>
    <mergeCell ref="X6:AB7"/>
    <mergeCell ref="B7:G7"/>
    <mergeCell ref="B8:G8"/>
    <mergeCell ref="B11:G11"/>
    <mergeCell ref="B24:G24"/>
    <mergeCell ref="C44:E44"/>
  </mergeCells>
  <pageMargins left="0.85" right="0.31" top="0.36" bottom="0.35" header="0.3" footer="0.3"/>
  <pageSetup orientation="portrait" horizontalDpi="360" verticalDpi="36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2"/>
  <sheetViews>
    <sheetView showGridLines="0" view="pageLayout" topLeftCell="A25" zoomScale="75" zoomScaleNormal="50" zoomScaleSheetLayoutView="75" zoomScalePageLayoutView="75" workbookViewId="0">
      <selection activeCell="K5" sqref="K5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336" t="s">
        <v>150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115"/>
      <c r="Q9" s="115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191" t="s">
        <v>12</v>
      </c>
      <c r="C14" s="192" t="s">
        <v>154</v>
      </c>
      <c r="D14" s="192" t="s">
        <v>146</v>
      </c>
    </row>
    <row r="15" spans="2:17" ht="30.95" customHeight="1" x14ac:dyDescent="0.2">
      <c r="B15" s="193" t="s">
        <v>10</v>
      </c>
      <c r="C15" s="194">
        <v>7</v>
      </c>
      <c r="D15" s="195">
        <v>1</v>
      </c>
    </row>
    <row r="16" spans="2:17" ht="30.95" customHeight="1" x14ac:dyDescent="0.2">
      <c r="B16" s="193" t="s">
        <v>108</v>
      </c>
      <c r="C16" s="196">
        <v>1</v>
      </c>
      <c r="D16" s="195">
        <v>1</v>
      </c>
    </row>
    <row r="17" spans="2:4" ht="30.95" customHeight="1" x14ac:dyDescent="0.2">
      <c r="B17" s="193" t="s">
        <v>11</v>
      </c>
      <c r="C17" s="196">
        <v>33</v>
      </c>
      <c r="D17" s="195">
        <v>28</v>
      </c>
    </row>
    <row r="18" spans="2:4" ht="30.95" customHeight="1" x14ac:dyDescent="0.2">
      <c r="B18" s="193" t="s">
        <v>128</v>
      </c>
      <c r="C18" s="196">
        <v>41</v>
      </c>
      <c r="D18" s="197">
        <v>64</v>
      </c>
    </row>
    <row r="19" spans="2:4" ht="30.95" customHeight="1" x14ac:dyDescent="0.2">
      <c r="B19" s="193" t="s">
        <v>9</v>
      </c>
      <c r="C19" s="196">
        <v>58</v>
      </c>
      <c r="D19" s="197">
        <v>39</v>
      </c>
    </row>
    <row r="20" spans="2:4" ht="30.95" customHeight="1" x14ac:dyDescent="0.2">
      <c r="B20" s="193" t="s">
        <v>103</v>
      </c>
      <c r="C20" s="196">
        <v>209</v>
      </c>
      <c r="D20" s="197">
        <v>200</v>
      </c>
    </row>
    <row r="21" spans="2:4" ht="12.75" customHeight="1" x14ac:dyDescent="0.2">
      <c r="B21" s="198"/>
      <c r="C21" s="199"/>
      <c r="D21" s="199"/>
    </row>
    <row r="22" spans="2:4" ht="30.95" customHeight="1" x14ac:dyDescent="0.2">
      <c r="B22" s="200" t="s">
        <v>5</v>
      </c>
      <c r="C22" s="201">
        <f>SUM(C15:C21)</f>
        <v>349</v>
      </c>
      <c r="D22" s="201">
        <f>SUM(D15:D21)</f>
        <v>333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30" spans="2:4" ht="15.75" x14ac:dyDescent="0.2">
      <c r="B30" s="163"/>
      <c r="C30" s="164"/>
    </row>
    <row r="31" spans="2:4" ht="16.5" thickBot="1" x14ac:dyDescent="0.25">
      <c r="B31" s="163"/>
      <c r="C31" s="164"/>
    </row>
    <row r="32" spans="2:4" ht="23.25" customHeight="1" x14ac:dyDescent="0.2">
      <c r="B32" s="183" t="s">
        <v>136</v>
      </c>
      <c r="C32" s="184">
        <v>73</v>
      </c>
    </row>
    <row r="33" spans="2:3" ht="21" customHeight="1" x14ac:dyDescent="0.2">
      <c r="B33" s="185" t="s">
        <v>137</v>
      </c>
      <c r="C33" s="186">
        <v>58</v>
      </c>
    </row>
    <row r="34" spans="2:3" ht="23.25" customHeight="1" x14ac:dyDescent="0.2">
      <c r="B34" s="185" t="s">
        <v>138</v>
      </c>
      <c r="C34" s="186">
        <v>4</v>
      </c>
    </row>
    <row r="35" spans="2:3" ht="21" customHeight="1" x14ac:dyDescent="0.2">
      <c r="B35" s="185" t="s">
        <v>139</v>
      </c>
      <c r="C35" s="186">
        <v>26</v>
      </c>
    </row>
    <row r="36" spans="2:3" ht="15.75" x14ac:dyDescent="0.2">
      <c r="B36" s="185" t="s">
        <v>140</v>
      </c>
      <c r="C36" s="186">
        <v>7</v>
      </c>
    </row>
    <row r="37" spans="2:3" ht="15.75" x14ac:dyDescent="0.2">
      <c r="B37" s="185" t="s">
        <v>141</v>
      </c>
      <c r="C37" s="186">
        <v>7</v>
      </c>
    </row>
    <row r="38" spans="2:3" ht="15.75" x14ac:dyDescent="0.2">
      <c r="B38" s="185" t="s">
        <v>142</v>
      </c>
      <c r="C38" s="186">
        <v>3</v>
      </c>
    </row>
    <row r="39" spans="2:3" ht="15.75" x14ac:dyDescent="0.2">
      <c r="B39" s="185" t="s">
        <v>143</v>
      </c>
      <c r="C39" s="186">
        <v>14</v>
      </c>
    </row>
    <row r="40" spans="2:3" ht="15.75" x14ac:dyDescent="0.2">
      <c r="B40" s="185" t="s">
        <v>144</v>
      </c>
      <c r="C40" s="186">
        <v>16</v>
      </c>
    </row>
    <row r="41" spans="2:3" ht="16.5" thickBot="1" x14ac:dyDescent="0.3">
      <c r="B41" s="187" t="s">
        <v>148</v>
      </c>
      <c r="C41" s="188">
        <v>1</v>
      </c>
    </row>
    <row r="42" spans="2:3" ht="16.5" thickBot="1" x14ac:dyDescent="0.25">
      <c r="B42" s="5"/>
      <c r="C42" s="189">
        <f>SUM(C31:C41)</f>
        <v>209</v>
      </c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4" zoomScale="75" zoomScaleNormal="50" zoomScaleSheetLayoutView="75" zoomScalePageLayoutView="75" workbookViewId="0">
      <selection activeCell="E36" sqref="E36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61"/>
    </row>
    <row r="9" spans="2:14" ht="32.25" customHeight="1" x14ac:dyDescent="0.3">
      <c r="B9" s="336" t="s">
        <v>104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2" t="s">
        <v>0</v>
      </c>
      <c r="C14" s="192" t="s">
        <v>154</v>
      </c>
      <c r="D14" s="192" t="s">
        <v>146</v>
      </c>
    </row>
    <row r="15" spans="2:14" ht="30.95" customHeight="1" x14ac:dyDescent="0.2">
      <c r="B15" s="203" t="s">
        <v>13</v>
      </c>
      <c r="C15" s="204">
        <v>26</v>
      </c>
      <c r="D15" s="204">
        <v>20</v>
      </c>
    </row>
    <row r="16" spans="2:14" ht="30.95" customHeight="1" x14ac:dyDescent="0.2">
      <c r="B16" s="203" t="s">
        <v>14</v>
      </c>
      <c r="C16" s="204">
        <v>31</v>
      </c>
      <c r="D16" s="204">
        <v>30</v>
      </c>
    </row>
    <row r="17" spans="2:4" ht="30.95" customHeight="1" x14ac:dyDescent="0.2">
      <c r="B17" s="203" t="s">
        <v>15</v>
      </c>
      <c r="C17" s="204">
        <v>0</v>
      </c>
      <c r="D17" s="204">
        <v>0</v>
      </c>
    </row>
    <row r="18" spans="2:4" ht="13.5" customHeight="1" x14ac:dyDescent="0.2">
      <c r="B18" s="205"/>
      <c r="C18" s="206"/>
      <c r="D18" s="206"/>
    </row>
    <row r="19" spans="2:4" ht="30.95" customHeight="1" x14ac:dyDescent="0.2">
      <c r="B19" s="207" t="s">
        <v>5</v>
      </c>
      <c r="C19" s="208">
        <f>C15+C16</f>
        <v>57</v>
      </c>
      <c r="D19" s="208">
        <f>D15+D16</f>
        <v>50</v>
      </c>
    </row>
    <row r="23" spans="2:4" ht="15.75" x14ac:dyDescent="0.25">
      <c r="B23" s="96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31" zoomScale="75" zoomScaleNormal="50" zoomScaleSheetLayoutView="75" zoomScalePageLayoutView="75" workbookViewId="0">
      <selection activeCell="C31" sqref="C30:C31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337" t="s">
        <v>105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125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2" t="s">
        <v>0</v>
      </c>
      <c r="C14" s="192" t="s">
        <v>146</v>
      </c>
      <c r="D14" s="192" t="s">
        <v>154</v>
      </c>
    </row>
    <row r="15" spans="2:15" ht="30.95" customHeight="1" x14ac:dyDescent="0.2">
      <c r="B15" s="203" t="s">
        <v>13</v>
      </c>
      <c r="C15" s="204">
        <v>6</v>
      </c>
      <c r="D15" s="204">
        <v>5</v>
      </c>
    </row>
    <row r="16" spans="2:15" ht="30.95" customHeight="1" x14ac:dyDescent="0.2">
      <c r="B16" s="203" t="s">
        <v>14</v>
      </c>
      <c r="C16" s="204">
        <v>6</v>
      </c>
      <c r="D16" s="204">
        <v>5</v>
      </c>
    </row>
    <row r="17" spans="2:4" ht="30.95" customHeight="1" x14ac:dyDescent="0.2">
      <c r="B17" s="203" t="s">
        <v>15</v>
      </c>
      <c r="C17" s="204">
        <v>0</v>
      </c>
      <c r="D17" s="204">
        <v>0</v>
      </c>
    </row>
    <row r="18" spans="2:4" ht="13.5" customHeight="1" x14ac:dyDescent="0.2">
      <c r="B18" s="205"/>
      <c r="C18" s="206"/>
      <c r="D18" s="206"/>
    </row>
    <row r="19" spans="2:4" ht="30.95" customHeight="1" x14ac:dyDescent="0.2">
      <c r="B19" s="207" t="s">
        <v>5</v>
      </c>
      <c r="C19" s="209">
        <f>C15+C16</f>
        <v>12</v>
      </c>
      <c r="D19" s="209">
        <f>D15+D16</f>
        <v>10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zoomScaleNormal="50" zoomScaleSheetLayoutView="75" workbookViewId="0">
      <selection activeCell="S9" sqref="S9"/>
    </sheetView>
  </sheetViews>
  <sheetFormatPr baseColWidth="10" defaultRowHeight="12.75" x14ac:dyDescent="0.2"/>
  <cols>
    <col min="1" max="1" width="32.28515625" style="17" customWidth="1"/>
    <col min="2" max="4" width="19.7109375" style="17" customWidth="1"/>
    <col min="5" max="5" width="23.7109375" style="17" customWidth="1"/>
    <col min="6" max="6" width="19.7109375" style="17" customWidth="1"/>
    <col min="7" max="256" width="11.42578125" style="17"/>
    <col min="257" max="257" width="38.42578125" style="17" customWidth="1"/>
    <col min="258" max="262" width="19.7109375" style="17" customWidth="1"/>
    <col min="263" max="512" width="11.42578125" style="17"/>
    <col min="513" max="513" width="38.42578125" style="17" customWidth="1"/>
    <col min="514" max="518" width="19.7109375" style="17" customWidth="1"/>
    <col min="519" max="768" width="11.42578125" style="17"/>
    <col min="769" max="769" width="38.42578125" style="17" customWidth="1"/>
    <col min="770" max="774" width="19.7109375" style="17" customWidth="1"/>
    <col min="775" max="1024" width="11.42578125" style="17"/>
    <col min="1025" max="1025" width="38.42578125" style="17" customWidth="1"/>
    <col min="1026" max="1030" width="19.7109375" style="17" customWidth="1"/>
    <col min="1031" max="1280" width="11.42578125" style="17"/>
    <col min="1281" max="1281" width="38.42578125" style="17" customWidth="1"/>
    <col min="1282" max="1286" width="19.7109375" style="17" customWidth="1"/>
    <col min="1287" max="1536" width="11.42578125" style="17"/>
    <col min="1537" max="1537" width="38.42578125" style="17" customWidth="1"/>
    <col min="1538" max="1542" width="19.7109375" style="17" customWidth="1"/>
    <col min="1543" max="1792" width="11.42578125" style="17"/>
    <col min="1793" max="1793" width="38.42578125" style="17" customWidth="1"/>
    <col min="1794" max="1798" width="19.7109375" style="17" customWidth="1"/>
    <col min="1799" max="2048" width="11.42578125" style="17"/>
    <col min="2049" max="2049" width="38.42578125" style="17" customWidth="1"/>
    <col min="2050" max="2054" width="19.7109375" style="17" customWidth="1"/>
    <col min="2055" max="2304" width="11.42578125" style="17"/>
    <col min="2305" max="2305" width="38.42578125" style="17" customWidth="1"/>
    <col min="2306" max="2310" width="19.7109375" style="17" customWidth="1"/>
    <col min="2311" max="2560" width="11.42578125" style="17"/>
    <col min="2561" max="2561" width="38.42578125" style="17" customWidth="1"/>
    <col min="2562" max="2566" width="19.7109375" style="17" customWidth="1"/>
    <col min="2567" max="2816" width="11.42578125" style="17"/>
    <col min="2817" max="2817" width="38.42578125" style="17" customWidth="1"/>
    <col min="2818" max="2822" width="19.7109375" style="17" customWidth="1"/>
    <col min="2823" max="3072" width="11.42578125" style="17"/>
    <col min="3073" max="3073" width="38.42578125" style="17" customWidth="1"/>
    <col min="3074" max="3078" width="19.7109375" style="17" customWidth="1"/>
    <col min="3079" max="3328" width="11.42578125" style="17"/>
    <col min="3329" max="3329" width="38.42578125" style="17" customWidth="1"/>
    <col min="3330" max="3334" width="19.7109375" style="17" customWidth="1"/>
    <col min="3335" max="3584" width="11.42578125" style="17"/>
    <col min="3585" max="3585" width="38.42578125" style="17" customWidth="1"/>
    <col min="3586" max="3590" width="19.7109375" style="17" customWidth="1"/>
    <col min="3591" max="3840" width="11.42578125" style="17"/>
    <col min="3841" max="3841" width="38.42578125" style="17" customWidth="1"/>
    <col min="3842" max="3846" width="19.7109375" style="17" customWidth="1"/>
    <col min="3847" max="4096" width="11.42578125" style="17"/>
    <col min="4097" max="4097" width="38.42578125" style="17" customWidth="1"/>
    <col min="4098" max="4102" width="19.7109375" style="17" customWidth="1"/>
    <col min="4103" max="4352" width="11.42578125" style="17"/>
    <col min="4353" max="4353" width="38.42578125" style="17" customWidth="1"/>
    <col min="4354" max="4358" width="19.7109375" style="17" customWidth="1"/>
    <col min="4359" max="4608" width="11.42578125" style="17"/>
    <col min="4609" max="4609" width="38.42578125" style="17" customWidth="1"/>
    <col min="4610" max="4614" width="19.7109375" style="17" customWidth="1"/>
    <col min="4615" max="4864" width="11.42578125" style="17"/>
    <col min="4865" max="4865" width="38.42578125" style="17" customWidth="1"/>
    <col min="4866" max="4870" width="19.7109375" style="17" customWidth="1"/>
    <col min="4871" max="5120" width="11.42578125" style="17"/>
    <col min="5121" max="5121" width="38.42578125" style="17" customWidth="1"/>
    <col min="5122" max="5126" width="19.7109375" style="17" customWidth="1"/>
    <col min="5127" max="5376" width="11.42578125" style="17"/>
    <col min="5377" max="5377" width="38.42578125" style="17" customWidth="1"/>
    <col min="5378" max="5382" width="19.7109375" style="17" customWidth="1"/>
    <col min="5383" max="5632" width="11.42578125" style="17"/>
    <col min="5633" max="5633" width="38.42578125" style="17" customWidth="1"/>
    <col min="5634" max="5638" width="19.7109375" style="17" customWidth="1"/>
    <col min="5639" max="5888" width="11.42578125" style="17"/>
    <col min="5889" max="5889" width="38.42578125" style="17" customWidth="1"/>
    <col min="5890" max="5894" width="19.7109375" style="17" customWidth="1"/>
    <col min="5895" max="6144" width="11.42578125" style="17"/>
    <col min="6145" max="6145" width="38.42578125" style="17" customWidth="1"/>
    <col min="6146" max="6150" width="19.7109375" style="17" customWidth="1"/>
    <col min="6151" max="6400" width="11.42578125" style="17"/>
    <col min="6401" max="6401" width="38.42578125" style="17" customWidth="1"/>
    <col min="6402" max="6406" width="19.7109375" style="17" customWidth="1"/>
    <col min="6407" max="6656" width="11.42578125" style="17"/>
    <col min="6657" max="6657" width="38.42578125" style="17" customWidth="1"/>
    <col min="6658" max="6662" width="19.7109375" style="17" customWidth="1"/>
    <col min="6663" max="6912" width="11.42578125" style="17"/>
    <col min="6913" max="6913" width="38.42578125" style="17" customWidth="1"/>
    <col min="6914" max="6918" width="19.7109375" style="17" customWidth="1"/>
    <col min="6919" max="7168" width="11.42578125" style="17"/>
    <col min="7169" max="7169" width="38.42578125" style="17" customWidth="1"/>
    <col min="7170" max="7174" width="19.7109375" style="17" customWidth="1"/>
    <col min="7175" max="7424" width="11.42578125" style="17"/>
    <col min="7425" max="7425" width="38.42578125" style="17" customWidth="1"/>
    <col min="7426" max="7430" width="19.7109375" style="17" customWidth="1"/>
    <col min="7431" max="7680" width="11.42578125" style="17"/>
    <col min="7681" max="7681" width="38.42578125" style="17" customWidth="1"/>
    <col min="7682" max="7686" width="19.7109375" style="17" customWidth="1"/>
    <col min="7687" max="7936" width="11.42578125" style="17"/>
    <col min="7937" max="7937" width="38.42578125" style="17" customWidth="1"/>
    <col min="7938" max="7942" width="19.7109375" style="17" customWidth="1"/>
    <col min="7943" max="8192" width="11.42578125" style="17"/>
    <col min="8193" max="8193" width="38.42578125" style="17" customWidth="1"/>
    <col min="8194" max="8198" width="19.7109375" style="17" customWidth="1"/>
    <col min="8199" max="8448" width="11.42578125" style="17"/>
    <col min="8449" max="8449" width="38.42578125" style="17" customWidth="1"/>
    <col min="8450" max="8454" width="19.7109375" style="17" customWidth="1"/>
    <col min="8455" max="8704" width="11.42578125" style="17"/>
    <col min="8705" max="8705" width="38.42578125" style="17" customWidth="1"/>
    <col min="8706" max="8710" width="19.7109375" style="17" customWidth="1"/>
    <col min="8711" max="8960" width="11.42578125" style="17"/>
    <col min="8961" max="8961" width="38.42578125" style="17" customWidth="1"/>
    <col min="8962" max="8966" width="19.7109375" style="17" customWidth="1"/>
    <col min="8967" max="9216" width="11.42578125" style="17"/>
    <col min="9217" max="9217" width="38.42578125" style="17" customWidth="1"/>
    <col min="9218" max="9222" width="19.7109375" style="17" customWidth="1"/>
    <col min="9223" max="9472" width="11.42578125" style="17"/>
    <col min="9473" max="9473" width="38.42578125" style="17" customWidth="1"/>
    <col min="9474" max="9478" width="19.7109375" style="17" customWidth="1"/>
    <col min="9479" max="9728" width="11.42578125" style="17"/>
    <col min="9729" max="9729" width="38.42578125" style="17" customWidth="1"/>
    <col min="9730" max="9734" width="19.7109375" style="17" customWidth="1"/>
    <col min="9735" max="9984" width="11.42578125" style="17"/>
    <col min="9985" max="9985" width="38.42578125" style="17" customWidth="1"/>
    <col min="9986" max="9990" width="19.7109375" style="17" customWidth="1"/>
    <col min="9991" max="10240" width="11.42578125" style="17"/>
    <col min="10241" max="10241" width="38.42578125" style="17" customWidth="1"/>
    <col min="10242" max="10246" width="19.7109375" style="17" customWidth="1"/>
    <col min="10247" max="10496" width="11.42578125" style="17"/>
    <col min="10497" max="10497" width="38.42578125" style="17" customWidth="1"/>
    <col min="10498" max="10502" width="19.7109375" style="17" customWidth="1"/>
    <col min="10503" max="10752" width="11.42578125" style="17"/>
    <col min="10753" max="10753" width="38.42578125" style="17" customWidth="1"/>
    <col min="10754" max="10758" width="19.7109375" style="17" customWidth="1"/>
    <col min="10759" max="11008" width="11.42578125" style="17"/>
    <col min="11009" max="11009" width="38.42578125" style="17" customWidth="1"/>
    <col min="11010" max="11014" width="19.7109375" style="17" customWidth="1"/>
    <col min="11015" max="11264" width="11.42578125" style="17"/>
    <col min="11265" max="11265" width="38.42578125" style="17" customWidth="1"/>
    <col min="11266" max="11270" width="19.7109375" style="17" customWidth="1"/>
    <col min="11271" max="11520" width="11.42578125" style="17"/>
    <col min="11521" max="11521" width="38.42578125" style="17" customWidth="1"/>
    <col min="11522" max="11526" width="19.7109375" style="17" customWidth="1"/>
    <col min="11527" max="11776" width="11.42578125" style="17"/>
    <col min="11777" max="11777" width="38.42578125" style="17" customWidth="1"/>
    <col min="11778" max="11782" width="19.7109375" style="17" customWidth="1"/>
    <col min="11783" max="12032" width="11.42578125" style="17"/>
    <col min="12033" max="12033" width="38.42578125" style="17" customWidth="1"/>
    <col min="12034" max="12038" width="19.7109375" style="17" customWidth="1"/>
    <col min="12039" max="12288" width="11.42578125" style="17"/>
    <col min="12289" max="12289" width="38.42578125" style="17" customWidth="1"/>
    <col min="12290" max="12294" width="19.7109375" style="17" customWidth="1"/>
    <col min="12295" max="12544" width="11.42578125" style="17"/>
    <col min="12545" max="12545" width="38.42578125" style="17" customWidth="1"/>
    <col min="12546" max="12550" width="19.7109375" style="17" customWidth="1"/>
    <col min="12551" max="12800" width="11.42578125" style="17"/>
    <col min="12801" max="12801" width="38.42578125" style="17" customWidth="1"/>
    <col min="12802" max="12806" width="19.7109375" style="17" customWidth="1"/>
    <col min="12807" max="13056" width="11.42578125" style="17"/>
    <col min="13057" max="13057" width="38.42578125" style="17" customWidth="1"/>
    <col min="13058" max="13062" width="19.7109375" style="17" customWidth="1"/>
    <col min="13063" max="13312" width="11.42578125" style="17"/>
    <col min="13313" max="13313" width="38.42578125" style="17" customWidth="1"/>
    <col min="13314" max="13318" width="19.7109375" style="17" customWidth="1"/>
    <col min="13319" max="13568" width="11.42578125" style="17"/>
    <col min="13569" max="13569" width="38.42578125" style="17" customWidth="1"/>
    <col min="13570" max="13574" width="19.7109375" style="17" customWidth="1"/>
    <col min="13575" max="13824" width="11.42578125" style="17"/>
    <col min="13825" max="13825" width="38.42578125" style="17" customWidth="1"/>
    <col min="13826" max="13830" width="19.7109375" style="17" customWidth="1"/>
    <col min="13831" max="14080" width="11.42578125" style="17"/>
    <col min="14081" max="14081" width="38.42578125" style="17" customWidth="1"/>
    <col min="14082" max="14086" width="19.7109375" style="17" customWidth="1"/>
    <col min="14087" max="14336" width="11.42578125" style="17"/>
    <col min="14337" max="14337" width="38.42578125" style="17" customWidth="1"/>
    <col min="14338" max="14342" width="19.7109375" style="17" customWidth="1"/>
    <col min="14343" max="14592" width="11.42578125" style="17"/>
    <col min="14593" max="14593" width="38.42578125" style="17" customWidth="1"/>
    <col min="14594" max="14598" width="19.7109375" style="17" customWidth="1"/>
    <col min="14599" max="14848" width="11.42578125" style="17"/>
    <col min="14849" max="14849" width="38.42578125" style="17" customWidth="1"/>
    <col min="14850" max="14854" width="19.7109375" style="17" customWidth="1"/>
    <col min="14855" max="15104" width="11.42578125" style="17"/>
    <col min="15105" max="15105" width="38.42578125" style="17" customWidth="1"/>
    <col min="15106" max="15110" width="19.7109375" style="17" customWidth="1"/>
    <col min="15111" max="15360" width="11.42578125" style="17"/>
    <col min="15361" max="15361" width="38.42578125" style="17" customWidth="1"/>
    <col min="15362" max="15366" width="19.7109375" style="17" customWidth="1"/>
    <col min="15367" max="15616" width="11.42578125" style="17"/>
    <col min="15617" max="15617" width="38.42578125" style="17" customWidth="1"/>
    <col min="15618" max="15622" width="19.7109375" style="17" customWidth="1"/>
    <col min="15623" max="15872" width="11.42578125" style="17"/>
    <col min="15873" max="15873" width="38.42578125" style="17" customWidth="1"/>
    <col min="15874" max="15878" width="19.7109375" style="17" customWidth="1"/>
    <col min="15879" max="16128" width="11.42578125" style="17"/>
    <col min="16129" max="16129" width="38.42578125" style="17" customWidth="1"/>
    <col min="16130" max="16134" width="19.7109375" style="17" customWidth="1"/>
    <col min="16135" max="16384" width="11.42578125" style="17"/>
  </cols>
  <sheetData>
    <row r="8" spans="1:6" ht="13.5" thickBot="1" x14ac:dyDescent="0.25"/>
    <row r="9" spans="1:6" ht="49.5" customHeight="1" thickBot="1" x14ac:dyDescent="0.25">
      <c r="A9" s="338" t="s">
        <v>155</v>
      </c>
      <c r="B9" s="339"/>
      <c r="C9" s="339"/>
      <c r="D9" s="339"/>
      <c r="E9" s="339"/>
      <c r="F9" s="340"/>
    </row>
    <row r="10" spans="1:6" x14ac:dyDescent="0.2">
      <c r="A10" s="18"/>
      <c r="B10" s="18"/>
      <c r="C10" s="18"/>
      <c r="D10" s="18"/>
      <c r="E10" s="18"/>
      <c r="F10" s="18"/>
    </row>
    <row r="11" spans="1:6" ht="36" customHeight="1" thickBot="1" x14ac:dyDescent="0.25">
      <c r="A11" s="51" t="s">
        <v>51</v>
      </c>
      <c r="B11" s="52" t="s">
        <v>1</v>
      </c>
      <c r="C11" s="52" t="s">
        <v>2</v>
      </c>
      <c r="D11" s="52" t="s">
        <v>3</v>
      </c>
      <c r="E11" s="52" t="s">
        <v>25</v>
      </c>
      <c r="F11" s="53" t="s">
        <v>16</v>
      </c>
    </row>
    <row r="12" spans="1:6" ht="27.95" customHeight="1" x14ac:dyDescent="0.2">
      <c r="A12" s="36" t="s">
        <v>52</v>
      </c>
      <c r="B12" s="37">
        <v>35</v>
      </c>
      <c r="C12" s="37">
        <v>1</v>
      </c>
      <c r="D12" s="37">
        <v>0</v>
      </c>
      <c r="E12" s="37">
        <v>0</v>
      </c>
      <c r="F12" s="37">
        <f t="shared" ref="F12:F27" si="0">SUM(B12:E12)</f>
        <v>36</v>
      </c>
    </row>
    <row r="13" spans="1:6" ht="27.95" customHeight="1" x14ac:dyDescent="0.2">
      <c r="A13" s="19" t="s">
        <v>53</v>
      </c>
      <c r="B13" s="38">
        <v>82</v>
      </c>
      <c r="C13" s="38">
        <v>0</v>
      </c>
      <c r="D13" s="38">
        <v>0</v>
      </c>
      <c r="E13" s="38">
        <v>0</v>
      </c>
      <c r="F13" s="130">
        <f t="shared" si="0"/>
        <v>82</v>
      </c>
    </row>
    <row r="14" spans="1:6" ht="27.95" customHeight="1" x14ac:dyDescent="0.2">
      <c r="A14" s="19" t="s">
        <v>54</v>
      </c>
      <c r="B14" s="38">
        <v>90</v>
      </c>
      <c r="C14" s="38">
        <v>2</v>
      </c>
      <c r="D14" s="38">
        <v>3</v>
      </c>
      <c r="E14" s="38">
        <v>0</v>
      </c>
      <c r="F14" s="130">
        <f t="shared" si="0"/>
        <v>95</v>
      </c>
    </row>
    <row r="15" spans="1:6" ht="27.95" customHeight="1" x14ac:dyDescent="0.2">
      <c r="A15" s="19" t="s">
        <v>55</v>
      </c>
      <c r="B15" s="38">
        <v>77</v>
      </c>
      <c r="C15" s="38">
        <v>0</v>
      </c>
      <c r="D15" s="38">
        <v>1</v>
      </c>
      <c r="E15" s="38">
        <v>1</v>
      </c>
      <c r="F15" s="130">
        <f t="shared" si="0"/>
        <v>79</v>
      </c>
    </row>
    <row r="16" spans="1:6" ht="27.95" customHeight="1" x14ac:dyDescent="0.2">
      <c r="A16" s="19" t="s">
        <v>56</v>
      </c>
      <c r="B16" s="38">
        <v>55</v>
      </c>
      <c r="C16" s="38">
        <v>2</v>
      </c>
      <c r="D16" s="38">
        <v>0</v>
      </c>
      <c r="E16" s="38">
        <v>0</v>
      </c>
      <c r="F16" s="130">
        <f t="shared" si="0"/>
        <v>57</v>
      </c>
    </row>
    <row r="17" spans="1:8" ht="27.95" customHeight="1" x14ac:dyDescent="0.2">
      <c r="A17" s="19" t="s">
        <v>57</v>
      </c>
      <c r="B17" s="38">
        <v>69</v>
      </c>
      <c r="C17" s="38">
        <v>3</v>
      </c>
      <c r="D17" s="38">
        <v>0</v>
      </c>
      <c r="E17" s="38">
        <v>0</v>
      </c>
      <c r="F17" s="130">
        <f t="shared" si="0"/>
        <v>72</v>
      </c>
    </row>
    <row r="18" spans="1:8" ht="27.95" customHeight="1" x14ac:dyDescent="0.2">
      <c r="A18" s="19" t="s">
        <v>58</v>
      </c>
      <c r="B18" s="38">
        <v>54</v>
      </c>
      <c r="C18" s="38">
        <v>1</v>
      </c>
      <c r="D18" s="38">
        <v>0</v>
      </c>
      <c r="E18" s="38">
        <v>0</v>
      </c>
      <c r="F18" s="130">
        <f t="shared" si="0"/>
        <v>55</v>
      </c>
    </row>
    <row r="19" spans="1:8" ht="27.95" customHeight="1" x14ac:dyDescent="0.2">
      <c r="A19" s="19" t="s">
        <v>59</v>
      </c>
      <c r="B19" s="38">
        <v>41</v>
      </c>
      <c r="C19" s="38">
        <v>2</v>
      </c>
      <c r="D19" s="38">
        <v>1</v>
      </c>
      <c r="E19" s="38">
        <v>1</v>
      </c>
      <c r="F19" s="130">
        <f t="shared" si="0"/>
        <v>45</v>
      </c>
    </row>
    <row r="20" spans="1:8" ht="27.95" customHeight="1" x14ac:dyDescent="0.2">
      <c r="A20" s="19" t="s">
        <v>60</v>
      </c>
      <c r="B20" s="38">
        <v>26</v>
      </c>
      <c r="C20" s="38">
        <v>0</v>
      </c>
      <c r="D20" s="38">
        <v>1</v>
      </c>
      <c r="E20" s="38">
        <v>0</v>
      </c>
      <c r="F20" s="38">
        <f t="shared" si="0"/>
        <v>27</v>
      </c>
    </row>
    <row r="21" spans="1:8" ht="27.95" customHeight="1" x14ac:dyDescent="0.2">
      <c r="A21" s="19" t="s">
        <v>61</v>
      </c>
      <c r="B21" s="38">
        <v>19</v>
      </c>
      <c r="C21" s="38">
        <v>1</v>
      </c>
      <c r="D21" s="38">
        <v>0</v>
      </c>
      <c r="E21" s="38">
        <v>0</v>
      </c>
      <c r="F21" s="38">
        <f t="shared" si="0"/>
        <v>20</v>
      </c>
    </row>
    <row r="22" spans="1:8" ht="27.95" customHeight="1" x14ac:dyDescent="0.2">
      <c r="A22" s="19" t="s">
        <v>62</v>
      </c>
      <c r="B22" s="38">
        <v>12</v>
      </c>
      <c r="C22" s="38">
        <v>1</v>
      </c>
      <c r="D22" s="38">
        <v>1</v>
      </c>
      <c r="E22" s="38">
        <v>0</v>
      </c>
      <c r="F22" s="38">
        <f t="shared" si="0"/>
        <v>14</v>
      </c>
    </row>
    <row r="23" spans="1:8" ht="27.95" customHeight="1" x14ac:dyDescent="0.2">
      <c r="A23" s="19" t="s">
        <v>63</v>
      </c>
      <c r="B23" s="38">
        <v>6</v>
      </c>
      <c r="C23" s="38">
        <v>0</v>
      </c>
      <c r="D23" s="38">
        <v>0</v>
      </c>
      <c r="E23" s="38">
        <v>0</v>
      </c>
      <c r="F23" s="38">
        <f t="shared" si="0"/>
        <v>6</v>
      </c>
    </row>
    <row r="24" spans="1:8" ht="27.95" customHeight="1" x14ac:dyDescent="0.2">
      <c r="A24" s="19" t="s">
        <v>64</v>
      </c>
      <c r="B24" s="38">
        <v>3</v>
      </c>
      <c r="C24" s="38">
        <v>0</v>
      </c>
      <c r="D24" s="38">
        <v>0</v>
      </c>
      <c r="E24" s="38">
        <v>0</v>
      </c>
      <c r="F24" s="38">
        <f t="shared" si="0"/>
        <v>3</v>
      </c>
    </row>
    <row r="25" spans="1:8" ht="27.95" customHeight="1" x14ac:dyDescent="0.2">
      <c r="A25" s="19" t="s">
        <v>65</v>
      </c>
      <c r="B25" s="38">
        <v>4</v>
      </c>
      <c r="C25" s="38">
        <v>0</v>
      </c>
      <c r="D25" s="38">
        <v>0</v>
      </c>
      <c r="E25" s="38">
        <v>0</v>
      </c>
      <c r="F25" s="38">
        <f t="shared" si="0"/>
        <v>4</v>
      </c>
    </row>
    <row r="26" spans="1:8" ht="27.95" customHeight="1" x14ac:dyDescent="0.2">
      <c r="A26" s="19" t="s">
        <v>66</v>
      </c>
      <c r="B26" s="38">
        <v>0</v>
      </c>
      <c r="C26" s="38">
        <v>0</v>
      </c>
      <c r="D26" s="38">
        <v>1</v>
      </c>
      <c r="E26" s="38">
        <v>0</v>
      </c>
      <c r="F26" s="38">
        <f t="shared" si="0"/>
        <v>1</v>
      </c>
    </row>
    <row r="27" spans="1:8" ht="27.95" customHeight="1" x14ac:dyDescent="0.2">
      <c r="A27" s="19" t="s">
        <v>67</v>
      </c>
      <c r="B27" s="38">
        <v>0</v>
      </c>
      <c r="C27" s="38">
        <v>0</v>
      </c>
      <c r="D27" s="38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0"/>
      <c r="B28" s="21"/>
      <c r="C28" s="21"/>
      <c r="D28" s="21"/>
      <c r="E28" s="21"/>
      <c r="F28" s="21"/>
    </row>
    <row r="29" spans="1:8" ht="35.25" customHeight="1" thickBot="1" x14ac:dyDescent="0.25">
      <c r="A29" s="39" t="s">
        <v>112</v>
      </c>
      <c r="B29" s="40">
        <f>SUM(B12:B28)</f>
        <v>573</v>
      </c>
      <c r="C29" s="40">
        <f>SUM(C12:C28)</f>
        <v>13</v>
      </c>
      <c r="D29" s="40">
        <f>SUM(D12:D28)</f>
        <v>8</v>
      </c>
      <c r="E29" s="40">
        <f>SUM(E12:E28)</f>
        <v>2</v>
      </c>
      <c r="F29" s="41">
        <f>SUM(B29:E29)</f>
        <v>596</v>
      </c>
    </row>
    <row r="30" spans="1:8" ht="15" customHeight="1" x14ac:dyDescent="0.2">
      <c r="A30" s="42"/>
      <c r="B30" s="43"/>
      <c r="C30" s="43"/>
      <c r="D30" s="43"/>
      <c r="E30" s="43"/>
      <c r="F30" s="43"/>
    </row>
    <row r="31" spans="1:8" ht="27.95" customHeight="1" x14ac:dyDescent="0.2">
      <c r="A31" s="19" t="s">
        <v>68</v>
      </c>
      <c r="B31" s="38">
        <v>0</v>
      </c>
      <c r="C31" s="38">
        <v>0</v>
      </c>
      <c r="D31" s="38">
        <v>0</v>
      </c>
      <c r="E31" s="38">
        <v>0</v>
      </c>
      <c r="F31" s="38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19" t="s">
        <v>69</v>
      </c>
      <c r="B32" s="38">
        <v>0</v>
      </c>
      <c r="C32" s="38">
        <v>0</v>
      </c>
      <c r="D32" s="44">
        <v>0</v>
      </c>
      <c r="E32" s="38">
        <v>0</v>
      </c>
      <c r="F32" s="38">
        <f>Tabla12[[#This Row],[CAIDA DE PERSONA]]+Tabla12[[#This Row],[VOLCADURAS]]+Tabla12[[#This Row],[ATROPELLOS]]+Tabla12[[#This Row],[CHOQUES]]</f>
        <v>0</v>
      </c>
      <c r="H32" s="29"/>
    </row>
    <row r="33" spans="1:8" ht="27.95" customHeight="1" x14ac:dyDescent="0.2">
      <c r="A33" s="19" t="s">
        <v>70</v>
      </c>
      <c r="B33" s="38">
        <v>0</v>
      </c>
      <c r="C33" s="38">
        <v>0</v>
      </c>
      <c r="D33" s="44">
        <v>0</v>
      </c>
      <c r="E33" s="38">
        <v>0</v>
      </c>
      <c r="F33" s="38">
        <f>Tabla12[[#This Row],[CAIDA DE PERSONA]]+Tabla12[[#This Row],[VOLCADURAS]]+Tabla12[[#This Row],[ATROPELLOS]]+Tabla12[[#This Row],[CHOQUES]]</f>
        <v>0</v>
      </c>
      <c r="H33" s="29"/>
    </row>
    <row r="34" spans="1:8" ht="27.95" customHeight="1" x14ac:dyDescent="0.2">
      <c r="A34" s="19" t="s">
        <v>71</v>
      </c>
      <c r="B34" s="38">
        <v>5</v>
      </c>
      <c r="C34" s="38">
        <v>0</v>
      </c>
      <c r="D34" s="38">
        <v>0</v>
      </c>
      <c r="E34" s="38">
        <v>0</v>
      </c>
      <c r="F34" s="38">
        <f>Tabla12[[#This Row],[CAIDA DE PERSONA]]+Tabla12[[#This Row],[VOLCADURAS]]+Tabla12[[#This Row],[ATROPELLOS]]+Tabla12[[#This Row],[CHOQUES]]</f>
        <v>5</v>
      </c>
      <c r="H34" s="29"/>
    </row>
    <row r="35" spans="1:8" ht="15" customHeight="1" thickBot="1" x14ac:dyDescent="0.25">
      <c r="A35" s="45"/>
      <c r="B35" s="21"/>
      <c r="C35" s="21"/>
      <c r="D35" s="21"/>
      <c r="E35" s="21"/>
      <c r="F35" s="21"/>
    </row>
    <row r="36" spans="1:8" ht="30.95" customHeight="1" thickBot="1" x14ac:dyDescent="0.25">
      <c r="A36" s="39" t="s">
        <v>72</v>
      </c>
      <c r="B36" s="40">
        <f>SUM(B31:B35)</f>
        <v>5</v>
      </c>
      <c r="C36" s="40">
        <f>SUM(C31:C35)</f>
        <v>0</v>
      </c>
      <c r="D36" s="40">
        <f>SUM(D31:D35)</f>
        <v>0</v>
      </c>
      <c r="E36" s="40">
        <f>SUM(E31:E35)</f>
        <v>0</v>
      </c>
      <c r="F36" s="41">
        <f>SUM(B36:E36)</f>
        <v>5</v>
      </c>
      <c r="H36" s="46"/>
    </row>
    <row r="37" spans="1:8" ht="21.75" customHeight="1" thickBot="1" x14ac:dyDescent="0.25">
      <c r="A37" s="25"/>
      <c r="B37" s="24"/>
      <c r="C37" s="24"/>
      <c r="D37" s="24"/>
      <c r="E37" s="24"/>
      <c r="F37" s="24"/>
    </row>
    <row r="38" spans="1:8" ht="30.95" customHeight="1" thickBot="1" x14ac:dyDescent="0.25">
      <c r="A38" s="47" t="s">
        <v>73</v>
      </c>
      <c r="B38" s="48">
        <v>300</v>
      </c>
      <c r="C38" s="48">
        <v>2</v>
      </c>
      <c r="D38" s="49">
        <v>1</v>
      </c>
      <c r="E38" s="49">
        <v>0</v>
      </c>
      <c r="F38" s="50">
        <f>B38+C38+D38+E38</f>
        <v>303</v>
      </c>
    </row>
    <row r="39" spans="1:8" ht="30.95" customHeight="1" x14ac:dyDescent="0.2">
      <c r="A39" s="54" t="s">
        <v>5</v>
      </c>
      <c r="B39" s="55">
        <f>B36+B29+B38</f>
        <v>878</v>
      </c>
      <c r="C39" s="55">
        <f>C38+C36+C29</f>
        <v>15</v>
      </c>
      <c r="D39" s="55">
        <f>D38+D36+D29</f>
        <v>9</v>
      </c>
      <c r="E39" s="55">
        <f>E38+E36+E29</f>
        <v>2</v>
      </c>
      <c r="F39" s="56">
        <f>B39+C39+D39+E39</f>
        <v>904</v>
      </c>
    </row>
    <row r="40" spans="1:8" ht="7.5" customHeight="1" x14ac:dyDescent="0.2">
      <c r="A40" s="28"/>
      <c r="B40" s="29"/>
      <c r="C40" s="29"/>
      <c r="D40" s="29"/>
      <c r="E40" s="29"/>
      <c r="F40" s="29"/>
    </row>
    <row r="41" spans="1:8" ht="30.95" customHeight="1" x14ac:dyDescent="0.2">
      <c r="A41" s="341" t="s">
        <v>115</v>
      </c>
      <c r="B41" s="341"/>
      <c r="C41" s="341"/>
      <c r="D41" s="341"/>
      <c r="E41" s="341"/>
      <c r="F41" s="341"/>
    </row>
    <row r="42" spans="1:8" ht="30.95" customHeight="1" x14ac:dyDescent="0.2">
      <c r="A42" s="31"/>
      <c r="B42" s="31"/>
      <c r="C42" s="31"/>
      <c r="D42" s="31"/>
      <c r="E42" s="31"/>
      <c r="F42" s="31"/>
    </row>
    <row r="43" spans="1:8" ht="30.95" customHeight="1" x14ac:dyDescent="0.2">
      <c r="A43" s="31"/>
      <c r="B43" s="31"/>
      <c r="C43" s="31"/>
      <c r="D43" s="31"/>
      <c r="E43" s="31"/>
      <c r="F43" s="31"/>
    </row>
    <row r="44" spans="1:8" ht="30.95" customHeight="1" x14ac:dyDescent="0.2">
      <c r="A44" s="32"/>
      <c r="B44" s="32"/>
      <c r="C44" s="32"/>
      <c r="D44" s="32"/>
      <c r="E44" s="32"/>
      <c r="F44" s="32"/>
    </row>
    <row r="45" spans="1:8" ht="30.95" customHeight="1" x14ac:dyDescent="0.2">
      <c r="A45" s="33"/>
      <c r="B45" s="33"/>
      <c r="C45" s="33"/>
      <c r="D45" s="33"/>
      <c r="E45" s="33"/>
      <c r="F45" s="33"/>
    </row>
    <row r="46" spans="1:8" ht="30.95" customHeight="1" x14ac:dyDescent="0.2">
      <c r="A46" s="34"/>
      <c r="B46" s="34"/>
      <c r="C46" s="34"/>
      <c r="D46" s="34"/>
      <c r="E46" s="34"/>
      <c r="F46" s="34"/>
    </row>
    <row r="47" spans="1:8" ht="30.95" customHeight="1" x14ac:dyDescent="0.2">
      <c r="A47" s="28"/>
      <c r="B47" s="29"/>
      <c r="C47" s="29"/>
      <c r="D47" s="29"/>
      <c r="E47" s="29"/>
      <c r="F47" s="29"/>
    </row>
    <row r="48" spans="1:8" ht="30.95" customHeight="1" x14ac:dyDescent="0.2">
      <c r="A48" s="28"/>
      <c r="B48" s="29"/>
      <c r="C48" s="29"/>
      <c r="D48" s="29"/>
      <c r="E48" s="29"/>
      <c r="F48" s="29"/>
    </row>
    <row r="49" spans="1:6" ht="30.95" customHeight="1" x14ac:dyDescent="0.2">
      <c r="A49" s="28"/>
      <c r="B49" s="29"/>
      <c r="C49" s="29"/>
      <c r="D49" s="29"/>
      <c r="E49" s="29"/>
      <c r="F49" s="29"/>
    </row>
    <row r="50" spans="1:6" ht="30.95" customHeight="1" x14ac:dyDescent="0.2">
      <c r="A50" s="28"/>
      <c r="B50" s="29"/>
      <c r="C50" s="29"/>
      <c r="D50" s="29"/>
      <c r="E50" s="29"/>
      <c r="F50" s="29"/>
    </row>
    <row r="51" spans="1:6" ht="30.95" customHeight="1" x14ac:dyDescent="0.2">
      <c r="A51" s="28"/>
      <c r="B51" s="29"/>
      <c r="C51" s="29"/>
      <c r="D51" s="29"/>
      <c r="E51" s="29"/>
      <c r="F51" s="29"/>
    </row>
    <row r="52" spans="1:6" ht="30.95" customHeight="1" x14ac:dyDescent="0.2">
      <c r="A52" s="35"/>
      <c r="B52" s="27"/>
      <c r="C52" s="27"/>
      <c r="D52" s="27"/>
      <c r="E52" s="27"/>
      <c r="F52" s="27"/>
    </row>
    <row r="53" spans="1:6" ht="30.95" customHeight="1" x14ac:dyDescent="0.2">
      <c r="A53" s="28"/>
      <c r="B53" s="29"/>
      <c r="C53" s="29"/>
      <c r="D53" s="29"/>
      <c r="E53" s="29"/>
      <c r="F53" s="29"/>
    </row>
    <row r="54" spans="1:6" ht="30.95" customHeight="1" x14ac:dyDescent="0.2">
      <c r="A54" s="28"/>
      <c r="B54" s="29"/>
      <c r="C54" s="29"/>
      <c r="D54" s="29"/>
      <c r="E54" s="29"/>
      <c r="F54" s="29"/>
    </row>
    <row r="55" spans="1:6" ht="30.95" customHeight="1" x14ac:dyDescent="0.2">
      <c r="A55" s="30"/>
      <c r="B55" s="29"/>
      <c r="C55" s="29"/>
      <c r="D55" s="29"/>
      <c r="E55" s="29"/>
      <c r="F55" s="29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workbookViewId="0">
      <selection activeCell="H40" sqref="H40"/>
    </sheetView>
  </sheetViews>
  <sheetFormatPr baseColWidth="10" defaultRowHeight="12.75" x14ac:dyDescent="0.2"/>
  <cols>
    <col min="1" max="1" width="5.7109375" style="17" customWidth="1"/>
    <col min="2" max="2" width="22.5703125" style="17" customWidth="1"/>
    <col min="3" max="3" width="14.8554687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342" t="s">
        <v>156</v>
      </c>
      <c r="C9" s="343"/>
      <c r="D9" s="343"/>
      <c r="E9" s="343"/>
      <c r="F9" s="343"/>
      <c r="G9" s="344"/>
    </row>
    <row r="10" spans="2:7" x14ac:dyDescent="0.2">
      <c r="B10" s="61"/>
      <c r="C10" s="61"/>
      <c r="D10" s="61"/>
      <c r="E10" s="61"/>
      <c r="F10" s="61"/>
      <c r="G10" s="61"/>
    </row>
    <row r="11" spans="2:7" ht="30" customHeight="1" x14ac:dyDescent="0.2">
      <c r="B11" s="62" t="s">
        <v>24</v>
      </c>
      <c r="C11" s="62" t="s">
        <v>1</v>
      </c>
      <c r="D11" s="62" t="s">
        <v>2</v>
      </c>
      <c r="E11" s="62" t="s">
        <v>3</v>
      </c>
      <c r="F11" s="62" t="s">
        <v>25</v>
      </c>
      <c r="G11" s="63" t="s">
        <v>16</v>
      </c>
    </row>
    <row r="12" spans="2:7" ht="27.95" customHeight="1" x14ac:dyDescent="0.2">
      <c r="B12" s="64" t="s">
        <v>26</v>
      </c>
      <c r="C12" s="60">
        <v>7</v>
      </c>
      <c r="D12" s="60">
        <v>0</v>
      </c>
      <c r="E12" s="60">
        <v>0</v>
      </c>
      <c r="F12" s="60">
        <v>0</v>
      </c>
      <c r="G12" s="133">
        <f>SUM(C12:F12)</f>
        <v>7</v>
      </c>
    </row>
    <row r="13" spans="2:7" ht="27.95" customHeight="1" x14ac:dyDescent="0.2">
      <c r="B13" s="64" t="s">
        <v>27</v>
      </c>
      <c r="C13" s="60">
        <v>8</v>
      </c>
      <c r="D13" s="60">
        <v>0</v>
      </c>
      <c r="E13" s="60">
        <v>0</v>
      </c>
      <c r="F13" s="60">
        <v>0</v>
      </c>
      <c r="G13" s="133">
        <f t="shared" ref="G13:G35" si="0">SUM(C13:F13)</f>
        <v>8</v>
      </c>
    </row>
    <row r="14" spans="2:7" ht="27.95" customHeight="1" x14ac:dyDescent="0.2">
      <c r="B14" s="64" t="s">
        <v>28</v>
      </c>
      <c r="C14" s="60">
        <v>9</v>
      </c>
      <c r="D14" s="60">
        <v>0</v>
      </c>
      <c r="E14" s="60">
        <v>1</v>
      </c>
      <c r="F14" s="60">
        <v>0</v>
      </c>
      <c r="G14" s="133">
        <f t="shared" si="0"/>
        <v>10</v>
      </c>
    </row>
    <row r="15" spans="2:7" ht="27.95" customHeight="1" x14ac:dyDescent="0.2">
      <c r="B15" s="64" t="s">
        <v>29</v>
      </c>
      <c r="C15" s="60">
        <v>1</v>
      </c>
      <c r="D15" s="60">
        <v>0</v>
      </c>
      <c r="E15" s="60">
        <v>0</v>
      </c>
      <c r="F15" s="60">
        <v>0</v>
      </c>
      <c r="G15" s="133">
        <f t="shared" si="0"/>
        <v>1</v>
      </c>
    </row>
    <row r="16" spans="2:7" ht="27.95" customHeight="1" x14ac:dyDescent="0.2">
      <c r="B16" s="64" t="s">
        <v>30</v>
      </c>
      <c r="C16" s="60">
        <v>1</v>
      </c>
      <c r="D16" s="60">
        <v>0</v>
      </c>
      <c r="E16" s="60">
        <v>0</v>
      </c>
      <c r="F16" s="60">
        <v>0</v>
      </c>
      <c r="G16" s="133">
        <f t="shared" si="0"/>
        <v>1</v>
      </c>
    </row>
    <row r="17" spans="2:7" ht="27.95" customHeight="1" x14ac:dyDescent="0.2">
      <c r="B17" s="64" t="s">
        <v>31</v>
      </c>
      <c r="C17" s="60">
        <v>3</v>
      </c>
      <c r="D17" s="60">
        <v>0</v>
      </c>
      <c r="E17" s="60">
        <v>0</v>
      </c>
      <c r="F17" s="60">
        <v>0</v>
      </c>
      <c r="G17" s="133">
        <f t="shared" si="0"/>
        <v>3</v>
      </c>
    </row>
    <row r="18" spans="2:7" ht="27.95" customHeight="1" x14ac:dyDescent="0.2">
      <c r="B18" s="64" t="s">
        <v>32</v>
      </c>
      <c r="C18" s="60">
        <v>2</v>
      </c>
      <c r="D18" s="60">
        <v>0</v>
      </c>
      <c r="E18" s="60">
        <v>1</v>
      </c>
      <c r="F18" s="60">
        <v>0</v>
      </c>
      <c r="G18" s="133">
        <f t="shared" si="0"/>
        <v>3</v>
      </c>
    </row>
    <row r="19" spans="2:7" ht="27.95" customHeight="1" x14ac:dyDescent="0.2">
      <c r="B19" s="64" t="s">
        <v>33</v>
      </c>
      <c r="C19" s="60">
        <v>13</v>
      </c>
      <c r="D19" s="60">
        <v>1</v>
      </c>
      <c r="E19" s="60">
        <v>1</v>
      </c>
      <c r="F19" s="60">
        <v>0</v>
      </c>
      <c r="G19" s="133">
        <f t="shared" si="0"/>
        <v>15</v>
      </c>
    </row>
    <row r="20" spans="2:7" ht="27.95" customHeight="1" x14ac:dyDescent="0.2">
      <c r="B20" s="64" t="s">
        <v>34</v>
      </c>
      <c r="C20" s="60">
        <v>16</v>
      </c>
      <c r="D20" s="60">
        <v>0</v>
      </c>
      <c r="E20" s="60">
        <v>1</v>
      </c>
      <c r="F20" s="60">
        <v>0</v>
      </c>
      <c r="G20" s="133">
        <f t="shared" si="0"/>
        <v>17</v>
      </c>
    </row>
    <row r="21" spans="2:7" ht="27.95" customHeight="1" x14ac:dyDescent="0.2">
      <c r="B21" s="64" t="s">
        <v>35</v>
      </c>
      <c r="C21" s="60">
        <v>17</v>
      </c>
      <c r="D21" s="60">
        <v>2</v>
      </c>
      <c r="E21" s="60">
        <v>0</v>
      </c>
      <c r="F21" s="60">
        <v>0</v>
      </c>
      <c r="G21" s="160">
        <f t="shared" si="0"/>
        <v>19</v>
      </c>
    </row>
    <row r="22" spans="2:7" ht="27.95" customHeight="1" x14ac:dyDescent="0.2">
      <c r="B22" s="64" t="s">
        <v>36</v>
      </c>
      <c r="C22" s="60">
        <v>15</v>
      </c>
      <c r="D22" s="60">
        <v>1</v>
      </c>
      <c r="E22" s="60">
        <v>0</v>
      </c>
      <c r="F22" s="60">
        <v>0</v>
      </c>
      <c r="G22" s="131">
        <f t="shared" si="0"/>
        <v>16</v>
      </c>
    </row>
    <row r="23" spans="2:7" ht="27.95" customHeight="1" x14ac:dyDescent="0.2">
      <c r="B23" s="64" t="s">
        <v>37</v>
      </c>
      <c r="C23" s="60">
        <v>19</v>
      </c>
      <c r="D23" s="60">
        <v>0</v>
      </c>
      <c r="E23" s="60">
        <v>0</v>
      </c>
      <c r="F23" s="60">
        <v>0</v>
      </c>
      <c r="G23" s="133">
        <f t="shared" si="0"/>
        <v>19</v>
      </c>
    </row>
    <row r="24" spans="2:7" ht="27.95" customHeight="1" x14ac:dyDescent="0.2">
      <c r="B24" s="64" t="s">
        <v>38</v>
      </c>
      <c r="C24" s="60">
        <v>24</v>
      </c>
      <c r="D24" s="60">
        <v>0</v>
      </c>
      <c r="E24" s="60">
        <v>0</v>
      </c>
      <c r="F24" s="60">
        <v>0</v>
      </c>
      <c r="G24" s="131">
        <f t="shared" si="0"/>
        <v>24</v>
      </c>
    </row>
    <row r="25" spans="2:7" ht="27.95" customHeight="1" x14ac:dyDescent="0.2">
      <c r="B25" s="64" t="s">
        <v>39</v>
      </c>
      <c r="C25" s="60">
        <v>21</v>
      </c>
      <c r="D25" s="60">
        <v>0</v>
      </c>
      <c r="E25" s="60">
        <v>0</v>
      </c>
      <c r="F25" s="60">
        <v>0</v>
      </c>
      <c r="G25" s="131">
        <f t="shared" si="0"/>
        <v>21</v>
      </c>
    </row>
    <row r="26" spans="2:7" ht="27.95" customHeight="1" x14ac:dyDescent="0.2">
      <c r="B26" s="64" t="s">
        <v>40</v>
      </c>
      <c r="C26" s="60">
        <v>20</v>
      </c>
      <c r="D26" s="60">
        <v>2</v>
      </c>
      <c r="E26" s="60">
        <v>0</v>
      </c>
      <c r="F26" s="60">
        <v>0</v>
      </c>
      <c r="G26" s="160">
        <f t="shared" si="0"/>
        <v>22</v>
      </c>
    </row>
    <row r="27" spans="2:7" ht="27.95" customHeight="1" x14ac:dyDescent="0.2">
      <c r="B27" s="64" t="s">
        <v>41</v>
      </c>
      <c r="C27" s="60">
        <v>20</v>
      </c>
      <c r="D27" s="60">
        <v>1</v>
      </c>
      <c r="E27" s="60">
        <v>0</v>
      </c>
      <c r="F27" s="60">
        <v>0</v>
      </c>
      <c r="G27" s="131">
        <f t="shared" si="0"/>
        <v>21</v>
      </c>
    </row>
    <row r="28" spans="2:7" ht="27.95" customHeight="1" x14ac:dyDescent="0.2">
      <c r="B28" s="64" t="s">
        <v>42</v>
      </c>
      <c r="C28" s="60">
        <v>22</v>
      </c>
      <c r="D28" s="60">
        <v>1</v>
      </c>
      <c r="E28" s="60">
        <v>1</v>
      </c>
      <c r="F28" s="60">
        <v>0</v>
      </c>
      <c r="G28" s="131">
        <f t="shared" si="0"/>
        <v>24</v>
      </c>
    </row>
    <row r="29" spans="2:7" ht="27.95" customHeight="1" x14ac:dyDescent="0.2">
      <c r="B29" s="64" t="s">
        <v>43</v>
      </c>
      <c r="C29" s="60">
        <v>15</v>
      </c>
      <c r="D29" s="60">
        <v>1</v>
      </c>
      <c r="E29" s="60">
        <v>2</v>
      </c>
      <c r="F29" s="60">
        <v>0</v>
      </c>
      <c r="G29" s="131">
        <f t="shared" si="0"/>
        <v>18</v>
      </c>
    </row>
    <row r="30" spans="2:7" ht="27.95" customHeight="1" x14ac:dyDescent="0.2">
      <c r="B30" s="64" t="s">
        <v>44</v>
      </c>
      <c r="C30" s="60">
        <v>16</v>
      </c>
      <c r="D30" s="60">
        <v>3</v>
      </c>
      <c r="E30" s="60">
        <v>1</v>
      </c>
      <c r="F30" s="60">
        <v>1</v>
      </c>
      <c r="G30" s="133">
        <f t="shared" si="0"/>
        <v>21</v>
      </c>
    </row>
    <row r="31" spans="2:7" ht="27.95" customHeight="1" x14ac:dyDescent="0.2">
      <c r="B31" s="64" t="s">
        <v>45</v>
      </c>
      <c r="C31" s="60">
        <v>20</v>
      </c>
      <c r="D31" s="60">
        <v>1</v>
      </c>
      <c r="E31" s="60">
        <v>0</v>
      </c>
      <c r="F31" s="60">
        <v>0</v>
      </c>
      <c r="G31" s="131">
        <f t="shared" si="0"/>
        <v>21</v>
      </c>
    </row>
    <row r="32" spans="2:7" ht="27.95" customHeight="1" x14ac:dyDescent="0.2">
      <c r="B32" s="64" t="s">
        <v>46</v>
      </c>
      <c r="C32" s="60">
        <v>17</v>
      </c>
      <c r="D32" s="60">
        <v>1</v>
      </c>
      <c r="E32" s="60">
        <v>0</v>
      </c>
      <c r="F32" s="60">
        <v>0</v>
      </c>
      <c r="G32" s="160">
        <f t="shared" si="0"/>
        <v>18</v>
      </c>
    </row>
    <row r="33" spans="2:7" ht="27.95" customHeight="1" x14ac:dyDescent="0.2">
      <c r="B33" s="64" t="s">
        <v>47</v>
      </c>
      <c r="C33" s="60">
        <v>12</v>
      </c>
      <c r="D33" s="60">
        <v>0</v>
      </c>
      <c r="E33" s="60">
        <v>0</v>
      </c>
      <c r="F33" s="60">
        <v>1</v>
      </c>
      <c r="G33" s="133">
        <f t="shared" si="0"/>
        <v>13</v>
      </c>
    </row>
    <row r="34" spans="2:7" ht="27.95" customHeight="1" x14ac:dyDescent="0.2">
      <c r="B34" s="64" t="s">
        <v>48</v>
      </c>
      <c r="C34" s="60">
        <v>17</v>
      </c>
      <c r="D34" s="60">
        <v>1</v>
      </c>
      <c r="E34" s="60">
        <v>0</v>
      </c>
      <c r="F34" s="60">
        <v>0</v>
      </c>
      <c r="G34" s="133">
        <f t="shared" si="0"/>
        <v>18</v>
      </c>
    </row>
    <row r="35" spans="2:7" ht="27.95" customHeight="1" x14ac:dyDescent="0.2">
      <c r="B35" s="65" t="s">
        <v>49</v>
      </c>
      <c r="C35" s="60">
        <v>8</v>
      </c>
      <c r="D35" s="60">
        <v>0</v>
      </c>
      <c r="E35" s="60">
        <v>1</v>
      </c>
      <c r="F35" s="60">
        <v>0</v>
      </c>
      <c r="G35" s="133">
        <f t="shared" si="0"/>
        <v>9</v>
      </c>
    </row>
    <row r="36" spans="2:7" s="71" customFormat="1" ht="5.25" customHeight="1" thickBot="1" x14ac:dyDescent="0.25">
      <c r="B36" s="57"/>
      <c r="C36" s="58"/>
      <c r="D36" s="58"/>
      <c r="E36" s="58"/>
      <c r="F36" s="58"/>
      <c r="G36" s="59" t="s">
        <v>50</v>
      </c>
    </row>
    <row r="37" spans="2:7" ht="27.95" customHeight="1" thickTop="1" x14ac:dyDescent="0.2">
      <c r="B37" s="66" t="s">
        <v>5</v>
      </c>
      <c r="C37" s="67">
        <f>SUM(C12:C36)</f>
        <v>323</v>
      </c>
      <c r="D37" s="67">
        <f>SUM(D12:D36)</f>
        <v>15</v>
      </c>
      <c r="E37" s="67">
        <f>SUM(E12:E36)</f>
        <v>9</v>
      </c>
      <c r="F37" s="67">
        <f>SUM(F12:F35)</f>
        <v>2</v>
      </c>
      <c r="G37" s="68">
        <f>SUM(C37:F37)</f>
        <v>349</v>
      </c>
    </row>
    <row r="38" spans="2:7" ht="27.95" customHeight="1" x14ac:dyDescent="0.2">
      <c r="B38" s="26"/>
      <c r="C38" s="27"/>
      <c r="D38" s="27"/>
      <c r="E38" s="27"/>
      <c r="F38" s="27"/>
      <c r="G38" s="29"/>
    </row>
    <row r="39" spans="2:7" ht="27.95" customHeight="1" x14ac:dyDescent="0.2">
      <c r="B39" s="28"/>
      <c r="C39" s="29"/>
      <c r="D39" s="29"/>
      <c r="E39" s="29"/>
      <c r="F39" s="29"/>
      <c r="G39" s="29"/>
    </row>
    <row r="40" spans="2:7" ht="8.25" customHeight="1" x14ac:dyDescent="0.2">
      <c r="B40" s="26"/>
      <c r="C40" s="26"/>
      <c r="D40" s="26"/>
      <c r="E40" s="27"/>
      <c r="F40" s="27"/>
      <c r="G40" s="29"/>
    </row>
    <row r="41" spans="2:7" ht="23.25" customHeight="1" x14ac:dyDescent="0.2">
      <c r="B41" s="28"/>
      <c r="C41" s="29"/>
      <c r="D41" s="29"/>
      <c r="E41" s="29"/>
      <c r="F41" s="29"/>
      <c r="G41" s="29"/>
    </row>
    <row r="42" spans="2:7" ht="30.95" customHeight="1" x14ac:dyDescent="0.2">
      <c r="B42" s="28"/>
      <c r="C42" s="29"/>
      <c r="D42" s="29"/>
      <c r="E42" s="29"/>
      <c r="F42" s="29"/>
      <c r="G42" s="29"/>
    </row>
    <row r="43" spans="2:7" ht="30.95" customHeight="1" x14ac:dyDescent="0.2">
      <c r="B43" s="30"/>
      <c r="C43" s="29"/>
      <c r="D43" s="29"/>
      <c r="E43" s="29"/>
      <c r="F43" s="29"/>
      <c r="G43" s="29"/>
    </row>
    <row r="44" spans="2:7" ht="30.95" customHeight="1" x14ac:dyDescent="0.2">
      <c r="B44" s="31"/>
      <c r="C44" s="31"/>
      <c r="D44" s="31"/>
      <c r="E44" s="31"/>
      <c r="F44" s="31"/>
      <c r="G44" s="29"/>
    </row>
    <row r="45" spans="2:7" ht="30.95" customHeight="1" x14ac:dyDescent="0.2">
      <c r="B45" s="31"/>
      <c r="C45" s="31"/>
      <c r="D45" s="31"/>
      <c r="E45" s="31"/>
      <c r="F45" s="31"/>
      <c r="G45" s="29"/>
    </row>
    <row r="46" spans="2:7" ht="30.95" customHeight="1" x14ac:dyDescent="0.2">
      <c r="B46" s="32"/>
      <c r="C46" s="32"/>
      <c r="D46" s="32"/>
      <c r="E46" s="32"/>
      <c r="F46" s="32"/>
      <c r="G46" s="29"/>
    </row>
    <row r="47" spans="2:7" ht="30.95" customHeight="1" x14ac:dyDescent="0.2">
      <c r="B47" s="33"/>
      <c r="C47" s="33"/>
      <c r="D47" s="33"/>
      <c r="E47" s="33"/>
      <c r="F47" s="33"/>
      <c r="G47" s="29"/>
    </row>
    <row r="48" spans="2:7" ht="30.95" customHeight="1" x14ac:dyDescent="0.2">
      <c r="B48" s="34"/>
      <c r="C48" s="34"/>
      <c r="D48" s="34"/>
      <c r="E48" s="34"/>
      <c r="F48" s="34"/>
      <c r="G48" s="29"/>
    </row>
    <row r="49" spans="2:7" ht="30.95" customHeight="1" x14ac:dyDescent="0.2">
      <c r="B49" s="28"/>
      <c r="C49" s="29"/>
      <c r="D49" s="29"/>
      <c r="E49" s="29"/>
      <c r="F49" s="29"/>
      <c r="G49" s="29"/>
    </row>
    <row r="50" spans="2:7" ht="30.95" customHeight="1" x14ac:dyDescent="0.2">
      <c r="B50" s="28"/>
      <c r="C50" s="29"/>
      <c r="D50" s="29"/>
      <c r="E50" s="29"/>
      <c r="F50" s="29"/>
      <c r="G50" s="29"/>
    </row>
    <row r="51" spans="2:7" ht="30.95" customHeight="1" x14ac:dyDescent="0.2">
      <c r="B51" s="28"/>
      <c r="C51" s="29"/>
      <c r="D51" s="29"/>
      <c r="E51" s="29"/>
      <c r="F51" s="29"/>
      <c r="G51" s="29"/>
    </row>
    <row r="52" spans="2:7" ht="30.95" customHeight="1" x14ac:dyDescent="0.2">
      <c r="B52" s="28"/>
      <c r="C52" s="29"/>
      <c r="D52" s="29"/>
      <c r="E52" s="29"/>
      <c r="F52" s="29"/>
      <c r="G52" s="29"/>
    </row>
    <row r="53" spans="2:7" ht="30.95" customHeight="1" x14ac:dyDescent="0.2">
      <c r="B53" s="28"/>
      <c r="C53" s="29"/>
      <c r="D53" s="29"/>
      <c r="E53" s="29"/>
      <c r="F53" s="29"/>
      <c r="G53" s="29"/>
    </row>
    <row r="54" spans="2:7" ht="30.95" customHeight="1" x14ac:dyDescent="0.2">
      <c r="B54" s="35"/>
      <c r="C54" s="27"/>
      <c r="D54" s="27"/>
      <c r="E54" s="27"/>
      <c r="F54" s="27"/>
      <c r="G54" s="29"/>
    </row>
    <row r="55" spans="2:7" ht="30.95" customHeight="1" x14ac:dyDescent="0.2">
      <c r="B55" s="28"/>
      <c r="C55" s="29"/>
      <c r="D55" s="29"/>
      <c r="E55" s="29"/>
      <c r="F55" s="29"/>
      <c r="G55" s="29"/>
    </row>
    <row r="56" spans="2:7" ht="30.95" customHeight="1" x14ac:dyDescent="0.2">
      <c r="B56" s="28"/>
      <c r="C56" s="29"/>
      <c r="D56" s="29"/>
      <c r="E56" s="29"/>
      <c r="F56" s="29"/>
      <c r="G56" s="29"/>
    </row>
    <row r="57" spans="2:7" ht="30.95" customHeight="1" x14ac:dyDescent="0.2">
      <c r="B57" s="30"/>
      <c r="C57" s="29"/>
      <c r="D57" s="29"/>
      <c r="E57" s="29"/>
      <c r="F57" s="29"/>
      <c r="G57" s="29"/>
    </row>
    <row r="58" spans="2:7" ht="15" x14ac:dyDescent="0.2">
      <c r="B58" s="69"/>
      <c r="C58" s="69"/>
      <c r="D58" s="69"/>
      <c r="E58" s="69"/>
      <c r="F58" s="69"/>
      <c r="G58" s="29"/>
    </row>
    <row r="59" spans="2:7" ht="15" x14ac:dyDescent="0.2">
      <c r="B59" s="69"/>
      <c r="C59" s="69"/>
      <c r="D59" s="69"/>
      <c r="E59" s="69"/>
      <c r="F59" s="69"/>
      <c r="G59" s="29"/>
    </row>
    <row r="60" spans="2:7" ht="15" x14ac:dyDescent="0.2">
      <c r="B60" s="69"/>
      <c r="C60" s="69"/>
      <c r="D60" s="69"/>
      <c r="E60" s="69"/>
      <c r="F60" s="69"/>
      <c r="G60" s="29"/>
    </row>
    <row r="61" spans="2:7" ht="15" x14ac:dyDescent="0.2">
      <c r="B61" s="69"/>
      <c r="C61" s="69"/>
      <c r="D61" s="69"/>
      <c r="E61" s="69"/>
      <c r="F61" s="69"/>
      <c r="G61" s="29"/>
    </row>
    <row r="62" spans="2:7" ht="15" x14ac:dyDescent="0.2">
      <c r="B62" s="69"/>
      <c r="C62" s="69"/>
      <c r="D62" s="69"/>
      <c r="E62" s="69"/>
      <c r="F62" s="69"/>
      <c r="G62" s="29"/>
    </row>
    <row r="63" spans="2:7" ht="15" x14ac:dyDescent="0.2">
      <c r="B63" s="69"/>
      <c r="C63" s="69"/>
      <c r="D63" s="69"/>
      <c r="E63" s="69"/>
      <c r="F63" s="69"/>
      <c r="G63" s="29"/>
    </row>
    <row r="64" spans="2:7" ht="15" x14ac:dyDescent="0.2">
      <c r="B64" s="69"/>
      <c r="C64" s="69"/>
      <c r="D64" s="69"/>
      <c r="E64" s="69"/>
      <c r="F64" s="69"/>
      <c r="G64" s="29"/>
    </row>
    <row r="65" spans="2:7" ht="15" x14ac:dyDescent="0.2">
      <c r="B65" s="69"/>
      <c r="C65" s="69"/>
      <c r="D65" s="69"/>
      <c r="E65" s="69"/>
      <c r="F65" s="69"/>
      <c r="G65" s="29"/>
    </row>
    <row r="66" spans="2:7" ht="15" x14ac:dyDescent="0.2">
      <c r="B66" s="69"/>
      <c r="C66" s="69"/>
      <c r="D66" s="69"/>
      <c r="E66" s="69"/>
      <c r="F66" s="69"/>
      <c r="G66" s="29"/>
    </row>
    <row r="67" spans="2:7" ht="15" x14ac:dyDescent="0.2">
      <c r="B67" s="69"/>
      <c r="C67" s="69"/>
      <c r="D67" s="69"/>
      <c r="E67" s="69"/>
      <c r="F67" s="69"/>
      <c r="G67" s="29"/>
    </row>
    <row r="68" spans="2:7" ht="15" x14ac:dyDescent="0.2">
      <c r="B68" s="69"/>
      <c r="C68" s="69"/>
      <c r="D68" s="69"/>
      <c r="E68" s="69"/>
      <c r="F68" s="69"/>
      <c r="G68" s="29"/>
    </row>
    <row r="69" spans="2:7" ht="15" x14ac:dyDescent="0.2">
      <c r="B69" s="69"/>
      <c r="C69" s="69"/>
      <c r="D69" s="69"/>
      <c r="E69" s="69"/>
      <c r="F69" s="69"/>
      <c r="G69" s="29"/>
    </row>
    <row r="70" spans="2:7" ht="15" x14ac:dyDescent="0.2">
      <c r="B70" s="69"/>
      <c r="C70" s="69"/>
      <c r="D70" s="69"/>
      <c r="E70" s="69"/>
      <c r="F70" s="69"/>
      <c r="G70" s="29"/>
    </row>
    <row r="71" spans="2:7" ht="15" x14ac:dyDescent="0.2">
      <c r="B71" s="69"/>
      <c r="C71" s="69"/>
      <c r="D71" s="69"/>
      <c r="E71" s="69"/>
      <c r="F71" s="69"/>
      <c r="G71" s="29"/>
    </row>
    <row r="72" spans="2:7" ht="15" x14ac:dyDescent="0.2">
      <c r="B72" s="69"/>
      <c r="C72" s="69"/>
      <c r="D72" s="69"/>
      <c r="E72" s="69"/>
      <c r="F72" s="69"/>
      <c r="G72" s="29"/>
    </row>
    <row r="73" spans="2:7" ht="15" x14ac:dyDescent="0.2">
      <c r="B73" s="69"/>
      <c r="C73" s="69"/>
      <c r="D73" s="69"/>
      <c r="E73" s="69"/>
      <c r="F73" s="69"/>
      <c r="G73" s="29"/>
    </row>
    <row r="74" spans="2:7" ht="15" x14ac:dyDescent="0.2">
      <c r="B74" s="69"/>
      <c r="C74" s="69"/>
      <c r="D74" s="69"/>
      <c r="E74" s="69"/>
      <c r="F74" s="69"/>
      <c r="G74" s="29"/>
    </row>
    <row r="75" spans="2:7" ht="15" x14ac:dyDescent="0.2">
      <c r="B75" s="69"/>
      <c r="C75" s="69"/>
      <c r="D75" s="69"/>
      <c r="E75" s="69"/>
      <c r="F75" s="69"/>
      <c r="G75" s="29"/>
    </row>
    <row r="76" spans="2:7" ht="15" x14ac:dyDescent="0.2">
      <c r="B76" s="69"/>
      <c r="C76" s="69"/>
      <c r="D76" s="69"/>
      <c r="E76" s="69"/>
      <c r="F76" s="69"/>
      <c r="G76" s="29"/>
    </row>
    <row r="77" spans="2:7" ht="15" x14ac:dyDescent="0.2">
      <c r="B77" s="69"/>
      <c r="C77" s="69"/>
      <c r="D77" s="69"/>
      <c r="E77" s="69"/>
      <c r="F77" s="69"/>
      <c r="G77" s="29"/>
    </row>
    <row r="78" spans="2:7" ht="15" x14ac:dyDescent="0.2">
      <c r="B78" s="69"/>
      <c r="C78" s="69"/>
      <c r="D78" s="69"/>
      <c r="E78" s="69"/>
      <c r="F78" s="69"/>
      <c r="G78" s="29"/>
    </row>
    <row r="79" spans="2:7" ht="15" x14ac:dyDescent="0.2">
      <c r="B79" s="69"/>
      <c r="C79" s="69"/>
      <c r="D79" s="69"/>
      <c r="E79" s="69"/>
      <c r="F79" s="69"/>
      <c r="G79" s="29"/>
    </row>
    <row r="80" spans="2:7" ht="15" x14ac:dyDescent="0.2">
      <c r="B80" s="69"/>
      <c r="C80" s="69"/>
      <c r="D80" s="69"/>
      <c r="E80" s="69"/>
      <c r="F80" s="69"/>
      <c r="G80" s="29"/>
    </row>
    <row r="81" spans="2:7" ht="15" x14ac:dyDescent="0.2">
      <c r="B81" s="69"/>
      <c r="C81" s="69"/>
      <c r="D81" s="69"/>
      <c r="E81" s="69"/>
      <c r="F81" s="69"/>
      <c r="G81" s="29"/>
    </row>
    <row r="82" spans="2:7" ht="15" x14ac:dyDescent="0.2">
      <c r="B82" s="69"/>
      <c r="C82" s="69"/>
      <c r="D82" s="69"/>
      <c r="E82" s="69"/>
      <c r="F82" s="69"/>
      <c r="G82" s="29"/>
    </row>
    <row r="83" spans="2:7" ht="15" x14ac:dyDescent="0.2">
      <c r="B83" s="69"/>
      <c r="C83" s="69"/>
      <c r="D83" s="69"/>
      <c r="E83" s="69"/>
      <c r="F83" s="69"/>
      <c r="G83" s="29"/>
    </row>
    <row r="84" spans="2:7" ht="15" x14ac:dyDescent="0.2">
      <c r="B84" s="69"/>
      <c r="C84" s="69"/>
      <c r="D84" s="69"/>
      <c r="E84" s="69"/>
      <c r="F84" s="69"/>
      <c r="G84" s="29"/>
    </row>
    <row r="85" spans="2:7" ht="15" x14ac:dyDescent="0.2">
      <c r="B85" s="69"/>
      <c r="C85" s="69"/>
      <c r="D85" s="69"/>
      <c r="E85" s="69"/>
      <c r="F85" s="69"/>
      <c r="G85" s="29"/>
    </row>
    <row r="86" spans="2:7" ht="15.75" x14ac:dyDescent="0.2">
      <c r="B86" s="69"/>
      <c r="C86" s="69"/>
      <c r="D86" s="69"/>
      <c r="E86" s="69"/>
      <c r="F86" s="69"/>
      <c r="G86" s="70"/>
    </row>
    <row r="87" spans="2:7" ht="15.75" x14ac:dyDescent="0.2">
      <c r="B87" s="69"/>
      <c r="C87" s="69"/>
      <c r="D87" s="69"/>
      <c r="E87" s="69"/>
      <c r="F87" s="69"/>
      <c r="G87" s="27"/>
    </row>
    <row r="88" spans="2:7" ht="15" x14ac:dyDescent="0.2">
      <c r="B88" s="69"/>
      <c r="C88" s="69"/>
      <c r="D88" s="69"/>
      <c r="E88" s="69"/>
      <c r="F88" s="69"/>
      <c r="G88" s="29"/>
    </row>
    <row r="89" spans="2:7" ht="15.75" x14ac:dyDescent="0.2">
      <c r="B89" s="69"/>
      <c r="C89" s="69"/>
      <c r="D89" s="69"/>
      <c r="E89" s="69"/>
      <c r="F89" s="69"/>
      <c r="G89" s="27"/>
    </row>
    <row r="90" spans="2:7" ht="15" x14ac:dyDescent="0.2">
      <c r="B90" s="69"/>
      <c r="C90" s="69"/>
      <c r="D90" s="69"/>
      <c r="E90" s="69"/>
      <c r="F90" s="69"/>
      <c r="G90" s="29"/>
    </row>
    <row r="91" spans="2:7" ht="15" x14ac:dyDescent="0.2">
      <c r="B91" s="69"/>
      <c r="C91" s="69"/>
      <c r="D91" s="69"/>
      <c r="E91" s="69"/>
      <c r="F91" s="69"/>
      <c r="G91" s="29"/>
    </row>
    <row r="92" spans="2:7" ht="15" x14ac:dyDescent="0.2">
      <c r="B92" s="69"/>
      <c r="C92" s="69"/>
      <c r="D92" s="69"/>
      <c r="E92" s="69"/>
      <c r="F92" s="69"/>
      <c r="G92" s="29"/>
    </row>
    <row r="93" spans="2:7" x14ac:dyDescent="0.2">
      <c r="B93" s="69"/>
      <c r="C93" s="69"/>
      <c r="D93" s="69"/>
      <c r="E93" s="69"/>
      <c r="F93" s="69"/>
      <c r="G93" s="31"/>
    </row>
    <row r="94" spans="2:7" x14ac:dyDescent="0.2">
      <c r="B94" s="69"/>
      <c r="C94" s="69"/>
      <c r="D94" s="69"/>
      <c r="E94" s="69"/>
      <c r="F94" s="69"/>
      <c r="G94" s="31"/>
    </row>
    <row r="95" spans="2:7" ht="15.75" x14ac:dyDescent="0.2">
      <c r="B95" s="69"/>
      <c r="C95" s="69"/>
      <c r="D95" s="69"/>
      <c r="E95" s="69"/>
      <c r="F95" s="69"/>
      <c r="G95" s="32"/>
    </row>
    <row r="96" spans="2:7" x14ac:dyDescent="0.2">
      <c r="B96" s="69"/>
      <c r="C96" s="69"/>
      <c r="D96" s="69"/>
      <c r="E96" s="69"/>
      <c r="F96" s="69"/>
      <c r="G96" s="33"/>
    </row>
    <row r="97" spans="2:7" ht="15" x14ac:dyDescent="0.2">
      <c r="B97" s="69"/>
      <c r="C97" s="69"/>
      <c r="D97" s="69"/>
      <c r="E97" s="69"/>
      <c r="F97" s="69"/>
      <c r="G97" s="34"/>
    </row>
    <row r="98" spans="2:7" ht="15" x14ac:dyDescent="0.2">
      <c r="B98" s="69"/>
      <c r="C98" s="69"/>
      <c r="D98" s="69"/>
      <c r="E98" s="69"/>
      <c r="F98" s="69"/>
      <c r="G98" s="29"/>
    </row>
    <row r="99" spans="2:7" ht="15" x14ac:dyDescent="0.2">
      <c r="G99" s="29"/>
    </row>
    <row r="100" spans="2:7" ht="15" x14ac:dyDescent="0.2">
      <c r="G100" s="29"/>
    </row>
    <row r="101" spans="2:7" ht="15" x14ac:dyDescent="0.2">
      <c r="G101" s="29"/>
    </row>
    <row r="102" spans="2:7" ht="15" x14ac:dyDescent="0.2">
      <c r="G102" s="29"/>
    </row>
    <row r="103" spans="2:7" ht="15.75" x14ac:dyDescent="0.2">
      <c r="G103" s="27"/>
    </row>
    <row r="104" spans="2:7" ht="15" x14ac:dyDescent="0.2">
      <c r="G104" s="29"/>
    </row>
    <row r="105" spans="2:7" ht="15" x14ac:dyDescent="0.2">
      <c r="G105" s="29"/>
    </row>
    <row r="106" spans="2:7" ht="15" x14ac:dyDescent="0.2">
      <c r="G106" s="29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67" workbookViewId="0">
      <selection activeCell="J84" sqref="J84"/>
    </sheetView>
  </sheetViews>
  <sheetFormatPr baseColWidth="10" defaultRowHeight="12.75" x14ac:dyDescent="0.2"/>
  <cols>
    <col min="1" max="1" width="2.5703125" style="17" customWidth="1"/>
    <col min="2" max="2" width="20.7109375" style="17" customWidth="1"/>
    <col min="3" max="3" width="1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342" t="s">
        <v>157</v>
      </c>
      <c r="C9" s="343"/>
      <c r="D9" s="343"/>
      <c r="E9" s="343"/>
      <c r="F9" s="343"/>
      <c r="G9" s="344"/>
    </row>
    <row r="10" spans="2:7" x14ac:dyDescent="0.2">
      <c r="B10" s="61"/>
      <c r="C10" s="61"/>
      <c r="D10" s="61"/>
      <c r="E10" s="61"/>
      <c r="F10" s="61"/>
      <c r="G10" s="61"/>
    </row>
    <row r="11" spans="2:7" ht="40.5" customHeight="1" x14ac:dyDescent="0.2">
      <c r="B11" s="103" t="s">
        <v>24</v>
      </c>
      <c r="C11" s="103" t="s">
        <v>106</v>
      </c>
    </row>
    <row r="12" spans="2:7" ht="27.95" customHeight="1" x14ac:dyDescent="0.2">
      <c r="B12" s="64" t="s">
        <v>26</v>
      </c>
      <c r="C12" s="60">
        <v>4</v>
      </c>
    </row>
    <row r="13" spans="2:7" ht="27.95" customHeight="1" x14ac:dyDescent="0.2">
      <c r="B13" s="64" t="s">
        <v>27</v>
      </c>
      <c r="C13" s="60">
        <v>1</v>
      </c>
    </row>
    <row r="14" spans="2:7" ht="27.95" customHeight="1" x14ac:dyDescent="0.2">
      <c r="B14" s="64" t="s">
        <v>28</v>
      </c>
      <c r="C14" s="132">
        <v>6</v>
      </c>
    </row>
    <row r="15" spans="2:7" ht="27.95" customHeight="1" x14ac:dyDescent="0.2">
      <c r="B15" s="64" t="s">
        <v>29</v>
      </c>
      <c r="C15" s="132">
        <v>1</v>
      </c>
    </row>
    <row r="16" spans="2:7" ht="27.95" customHeight="1" x14ac:dyDescent="0.2">
      <c r="B16" s="64" t="s">
        <v>30</v>
      </c>
      <c r="C16" s="60">
        <v>0</v>
      </c>
    </row>
    <row r="17" spans="2:3" ht="27.95" customHeight="1" x14ac:dyDescent="0.2">
      <c r="B17" s="64" t="s">
        <v>31</v>
      </c>
      <c r="C17" s="60">
        <v>0</v>
      </c>
    </row>
    <row r="18" spans="2:3" ht="27.95" customHeight="1" x14ac:dyDescent="0.2">
      <c r="B18" s="64" t="s">
        <v>32</v>
      </c>
      <c r="C18" s="60">
        <v>0</v>
      </c>
    </row>
    <row r="19" spans="2:3" ht="27.95" customHeight="1" x14ac:dyDescent="0.2">
      <c r="B19" s="64" t="s">
        <v>33</v>
      </c>
      <c r="C19" s="60">
        <v>1</v>
      </c>
    </row>
    <row r="20" spans="2:3" ht="27.95" customHeight="1" x14ac:dyDescent="0.2">
      <c r="B20" s="64" t="s">
        <v>34</v>
      </c>
      <c r="C20" s="60">
        <v>0</v>
      </c>
    </row>
    <row r="21" spans="2:3" ht="27.95" customHeight="1" x14ac:dyDescent="0.2">
      <c r="B21" s="64" t="s">
        <v>35</v>
      </c>
      <c r="C21" s="60">
        <v>1</v>
      </c>
    </row>
    <row r="22" spans="2:3" ht="27.95" customHeight="1" x14ac:dyDescent="0.2">
      <c r="B22" s="64" t="s">
        <v>36</v>
      </c>
      <c r="C22" s="60">
        <v>1</v>
      </c>
    </row>
    <row r="23" spans="2:3" ht="27.95" customHeight="1" x14ac:dyDescent="0.2">
      <c r="B23" s="64" t="s">
        <v>37</v>
      </c>
      <c r="C23" s="60">
        <v>0</v>
      </c>
    </row>
    <row r="24" spans="2:3" ht="27.95" customHeight="1" x14ac:dyDescent="0.2">
      <c r="B24" s="64" t="s">
        <v>38</v>
      </c>
      <c r="C24" s="147">
        <v>1</v>
      </c>
    </row>
    <row r="25" spans="2:3" ht="27.95" customHeight="1" x14ac:dyDescent="0.2">
      <c r="B25" s="64" t="s">
        <v>39</v>
      </c>
      <c r="C25" s="60">
        <v>0</v>
      </c>
    </row>
    <row r="26" spans="2:3" ht="27.95" customHeight="1" x14ac:dyDescent="0.2">
      <c r="B26" s="64" t="s">
        <v>40</v>
      </c>
      <c r="C26" s="60">
        <v>0</v>
      </c>
    </row>
    <row r="27" spans="2:3" ht="27.95" customHeight="1" x14ac:dyDescent="0.2">
      <c r="B27" s="64" t="s">
        <v>41</v>
      </c>
      <c r="C27" s="60">
        <v>1</v>
      </c>
    </row>
    <row r="28" spans="2:3" ht="27.95" customHeight="1" x14ac:dyDescent="0.2">
      <c r="B28" s="64" t="s">
        <v>42</v>
      </c>
      <c r="C28" s="60">
        <v>1</v>
      </c>
    </row>
    <row r="29" spans="2:3" ht="27.95" customHeight="1" x14ac:dyDescent="0.2">
      <c r="B29" s="64" t="s">
        <v>43</v>
      </c>
      <c r="C29" s="60">
        <v>0</v>
      </c>
    </row>
    <row r="30" spans="2:3" ht="27.95" customHeight="1" x14ac:dyDescent="0.2">
      <c r="B30" s="64" t="s">
        <v>44</v>
      </c>
      <c r="C30" s="60">
        <v>1</v>
      </c>
    </row>
    <row r="31" spans="2:3" ht="27.95" customHeight="1" x14ac:dyDescent="0.2">
      <c r="B31" s="64" t="s">
        <v>45</v>
      </c>
      <c r="C31" s="60">
        <v>2</v>
      </c>
    </row>
    <row r="32" spans="2:3" ht="27.95" customHeight="1" x14ac:dyDescent="0.2">
      <c r="B32" s="64" t="s">
        <v>46</v>
      </c>
      <c r="C32" s="60">
        <v>1</v>
      </c>
    </row>
    <row r="33" spans="2:9" ht="27.95" customHeight="1" x14ac:dyDescent="0.2">
      <c r="B33" s="64" t="s">
        <v>47</v>
      </c>
      <c r="C33" s="132">
        <v>2</v>
      </c>
    </row>
    <row r="34" spans="2:9" ht="27.95" customHeight="1" x14ac:dyDescent="0.2">
      <c r="B34" s="64" t="s">
        <v>48</v>
      </c>
      <c r="C34" s="60">
        <v>6</v>
      </c>
    </row>
    <row r="35" spans="2:9" ht="27.95" customHeight="1" x14ac:dyDescent="0.2">
      <c r="B35" s="65" t="s">
        <v>49</v>
      </c>
      <c r="C35" s="60">
        <v>3</v>
      </c>
    </row>
    <row r="36" spans="2:9" s="71" customFormat="1" ht="5.25" customHeight="1" thickBot="1" x14ac:dyDescent="0.25">
      <c r="B36" s="57"/>
      <c r="C36" s="58"/>
    </row>
    <row r="37" spans="2:9" ht="27.95" customHeight="1" thickTop="1" x14ac:dyDescent="0.2">
      <c r="B37" s="66" t="s">
        <v>5</v>
      </c>
      <c r="C37" s="67">
        <f>SUM(C12:C36)</f>
        <v>33</v>
      </c>
    </row>
    <row r="38" spans="2:9" ht="27.95" customHeight="1" x14ac:dyDescent="0.2">
      <c r="B38" s="26"/>
      <c r="C38" s="27"/>
      <c r="D38" s="27"/>
      <c r="E38" s="27"/>
      <c r="F38" s="27"/>
      <c r="G38" s="29"/>
    </row>
    <row r="39" spans="2:9" ht="27.95" customHeight="1" x14ac:dyDescent="0.2">
      <c r="B39" s="28"/>
      <c r="C39" s="29"/>
      <c r="D39" s="29"/>
      <c r="E39" s="29"/>
      <c r="F39" s="29"/>
      <c r="G39" s="29"/>
    </row>
    <row r="40" spans="2:9" ht="14.25" customHeight="1" x14ac:dyDescent="0.2">
      <c r="B40" s="26"/>
      <c r="C40" s="26"/>
      <c r="D40" s="26"/>
      <c r="E40" s="27"/>
      <c r="F40" s="27"/>
      <c r="G40" s="29"/>
    </row>
    <row r="41" spans="2:9" ht="30.95" customHeight="1" x14ac:dyDescent="0.2">
      <c r="B41" s="28"/>
      <c r="C41" s="29"/>
      <c r="D41" s="29"/>
      <c r="E41" s="29"/>
      <c r="F41" s="29"/>
      <c r="G41" s="29"/>
    </row>
    <row r="42" spans="2:9" ht="30.95" customHeight="1" x14ac:dyDescent="0.2">
      <c r="B42" s="28"/>
      <c r="C42" s="29"/>
      <c r="D42" s="29"/>
      <c r="E42" s="29"/>
      <c r="F42" s="29"/>
      <c r="G42" s="29"/>
    </row>
    <row r="43" spans="2:9" ht="30.95" customHeight="1" x14ac:dyDescent="0.2">
      <c r="B43" s="345" t="s">
        <v>158</v>
      </c>
      <c r="C43" s="345"/>
      <c r="D43" s="345"/>
      <c r="E43" s="345"/>
      <c r="F43" s="345"/>
      <c r="G43" s="345"/>
      <c r="H43" s="345"/>
      <c r="I43" s="345"/>
    </row>
    <row r="44" spans="2:9" ht="30.95" customHeight="1" x14ac:dyDescent="0.2">
      <c r="B44" s="31"/>
      <c r="C44" s="31"/>
      <c r="D44" s="31"/>
      <c r="E44" s="31"/>
      <c r="F44" s="31"/>
      <c r="G44" s="29"/>
    </row>
    <row r="45" spans="2:9" ht="33" customHeight="1" x14ac:dyDescent="0.2">
      <c r="B45" s="103" t="s">
        <v>51</v>
      </c>
      <c r="C45" s="103" t="s">
        <v>106</v>
      </c>
      <c r="D45" s="31"/>
      <c r="E45" s="31"/>
      <c r="F45" s="31"/>
      <c r="G45" s="29"/>
    </row>
    <row r="46" spans="2:9" ht="21.95" customHeight="1" x14ac:dyDescent="0.2">
      <c r="B46" s="36" t="s">
        <v>52</v>
      </c>
      <c r="C46" s="60">
        <v>1</v>
      </c>
      <c r="D46" s="32"/>
      <c r="E46" s="32"/>
      <c r="F46" s="32"/>
      <c r="G46" s="29"/>
    </row>
    <row r="47" spans="2:9" ht="21.95" customHeight="1" x14ac:dyDescent="0.2">
      <c r="B47" s="19" t="s">
        <v>53</v>
      </c>
      <c r="C47" s="132">
        <v>9</v>
      </c>
      <c r="D47" s="33"/>
      <c r="E47" s="33"/>
      <c r="F47" s="33"/>
      <c r="G47" s="29"/>
    </row>
    <row r="48" spans="2:9" ht="21.95" customHeight="1" x14ac:dyDescent="0.2">
      <c r="B48" s="19" t="s">
        <v>54</v>
      </c>
      <c r="C48" s="132">
        <v>6</v>
      </c>
      <c r="D48" s="34"/>
      <c r="E48" s="34"/>
      <c r="F48" s="34"/>
      <c r="G48" s="29"/>
    </row>
    <row r="49" spans="2:7" ht="21.95" customHeight="1" x14ac:dyDescent="0.2">
      <c r="B49" s="19" t="s">
        <v>55</v>
      </c>
      <c r="C49" s="132">
        <v>7</v>
      </c>
      <c r="D49" s="29"/>
      <c r="E49" s="29"/>
      <c r="F49" s="29"/>
      <c r="G49" s="29"/>
    </row>
    <row r="50" spans="2:7" ht="21.95" customHeight="1" x14ac:dyDescent="0.2">
      <c r="B50" s="19" t="s">
        <v>56</v>
      </c>
      <c r="C50" s="140">
        <v>3</v>
      </c>
      <c r="D50" s="29"/>
      <c r="E50" s="29"/>
      <c r="F50" s="29"/>
      <c r="G50" s="29"/>
    </row>
    <row r="51" spans="2:7" ht="21.95" customHeight="1" x14ac:dyDescent="0.2">
      <c r="B51" s="19" t="s">
        <v>57</v>
      </c>
      <c r="C51" s="60">
        <v>1</v>
      </c>
      <c r="D51" s="29"/>
      <c r="E51" s="29"/>
      <c r="F51" s="29"/>
      <c r="G51" s="29"/>
    </row>
    <row r="52" spans="2:7" ht="21.95" customHeight="1" x14ac:dyDescent="0.2">
      <c r="B52" s="19" t="s">
        <v>58</v>
      </c>
      <c r="C52" s="60">
        <v>4</v>
      </c>
      <c r="D52" s="29"/>
      <c r="E52" s="29"/>
      <c r="F52" s="29"/>
      <c r="G52" s="29"/>
    </row>
    <row r="53" spans="2:7" ht="21.95" customHeight="1" x14ac:dyDescent="0.2">
      <c r="B53" s="19" t="s">
        <v>59</v>
      </c>
      <c r="C53" s="60">
        <v>2</v>
      </c>
      <c r="D53" s="29"/>
      <c r="E53" s="29"/>
      <c r="F53" s="29"/>
      <c r="G53" s="29"/>
    </row>
    <row r="54" spans="2:7" ht="21.95" customHeight="1" x14ac:dyDescent="0.2">
      <c r="B54" s="19" t="s">
        <v>60</v>
      </c>
      <c r="C54" s="60">
        <v>0</v>
      </c>
      <c r="D54" s="27"/>
      <c r="E54" s="27"/>
      <c r="F54" s="27"/>
      <c r="G54" s="29"/>
    </row>
    <row r="55" spans="2:7" ht="21.95" customHeight="1" x14ac:dyDescent="0.2">
      <c r="B55" s="19" t="s">
        <v>61</v>
      </c>
      <c r="C55" s="60">
        <v>0</v>
      </c>
      <c r="D55" s="29"/>
      <c r="E55" s="29"/>
      <c r="F55" s="29"/>
      <c r="G55" s="29"/>
    </row>
    <row r="56" spans="2:7" ht="21.95" customHeight="1" x14ac:dyDescent="0.2">
      <c r="B56" s="19" t="s">
        <v>62</v>
      </c>
      <c r="C56" s="60">
        <v>0</v>
      </c>
      <c r="D56" s="29"/>
      <c r="E56" s="29"/>
      <c r="F56" s="29"/>
      <c r="G56" s="29"/>
    </row>
    <row r="57" spans="2:7" ht="21.95" customHeight="1" x14ac:dyDescent="0.2">
      <c r="B57" s="19" t="s">
        <v>63</v>
      </c>
      <c r="C57" s="60">
        <v>0</v>
      </c>
      <c r="D57" s="29"/>
      <c r="E57" s="29"/>
      <c r="F57" s="29"/>
      <c r="G57" s="29"/>
    </row>
    <row r="58" spans="2:7" ht="21.95" customHeight="1" x14ac:dyDescent="0.2">
      <c r="B58" s="19" t="s">
        <v>64</v>
      </c>
      <c r="C58" s="60">
        <v>0</v>
      </c>
      <c r="D58" s="69"/>
      <c r="E58" s="69"/>
      <c r="F58" s="69"/>
      <c r="G58" s="29"/>
    </row>
    <row r="59" spans="2:7" ht="21.95" customHeight="1" x14ac:dyDescent="0.2">
      <c r="B59" s="19" t="s">
        <v>65</v>
      </c>
      <c r="C59" s="60">
        <v>0</v>
      </c>
      <c r="D59" s="69"/>
      <c r="E59" s="69"/>
      <c r="F59" s="69"/>
      <c r="G59" s="29"/>
    </row>
    <row r="60" spans="2:7" ht="21.95" customHeight="1" x14ac:dyDescent="0.2">
      <c r="B60" s="19" t="s">
        <v>66</v>
      </c>
      <c r="C60" s="60">
        <v>0</v>
      </c>
      <c r="D60" s="69"/>
      <c r="E60" s="69"/>
      <c r="F60" s="69"/>
      <c r="G60" s="29"/>
    </row>
    <row r="61" spans="2:7" ht="21.95" customHeight="1" x14ac:dyDescent="0.2">
      <c r="B61" s="134" t="s">
        <v>101</v>
      </c>
      <c r="C61" s="135">
        <v>0</v>
      </c>
      <c r="D61" s="69"/>
      <c r="E61" s="69"/>
      <c r="F61" s="69"/>
      <c r="G61" s="29"/>
    </row>
    <row r="62" spans="2:7" ht="21.95" customHeight="1" x14ac:dyDescent="0.2">
      <c r="B62" s="138" t="s">
        <v>109</v>
      </c>
      <c r="C62" s="139">
        <v>0</v>
      </c>
      <c r="D62" s="69"/>
      <c r="E62" s="69"/>
      <c r="F62" s="69"/>
      <c r="G62" s="29"/>
    </row>
    <row r="63" spans="2:7" ht="21.95" customHeight="1" x14ac:dyDescent="0.2">
      <c r="B63" s="136" t="s">
        <v>5</v>
      </c>
      <c r="C63" s="137">
        <f>SUM(C46:C62)</f>
        <v>33</v>
      </c>
      <c r="D63" s="69"/>
      <c r="E63" s="69"/>
      <c r="F63" s="69"/>
      <c r="G63" s="29"/>
    </row>
    <row r="64" spans="2:7" ht="21.95" customHeight="1" x14ac:dyDescent="0.2">
      <c r="B64" s="69"/>
      <c r="C64" s="69"/>
      <c r="D64" s="69"/>
      <c r="E64" s="69"/>
      <c r="F64" s="69"/>
      <c r="G64" s="29"/>
    </row>
    <row r="65" spans="2:7" ht="25.5" customHeight="1" thickBot="1" x14ac:dyDescent="0.25">
      <c r="E65" s="69"/>
      <c r="F65" s="69"/>
      <c r="G65" s="29"/>
    </row>
    <row r="66" spans="2:7" ht="57" customHeight="1" x14ac:dyDescent="0.2">
      <c r="B66" s="348" t="s">
        <v>113</v>
      </c>
      <c r="C66" s="349"/>
      <c r="D66" s="114"/>
      <c r="E66" s="69"/>
      <c r="F66" s="69"/>
      <c r="G66" s="29"/>
    </row>
    <row r="67" spans="2:7" ht="13.5" customHeight="1" x14ac:dyDescent="0.2">
      <c r="B67" s="350" t="s">
        <v>130</v>
      </c>
      <c r="C67" s="350"/>
      <c r="D67" s="69"/>
      <c r="E67" s="69"/>
      <c r="F67" s="69"/>
      <c r="G67" s="29"/>
    </row>
    <row r="68" spans="2:7" ht="21.95" customHeight="1" x14ac:dyDescent="0.2">
      <c r="B68" s="104" t="s">
        <v>114</v>
      </c>
      <c r="C68" s="105" t="s">
        <v>99</v>
      </c>
      <c r="D68" s="69"/>
      <c r="E68" s="69"/>
      <c r="F68" s="69"/>
      <c r="G68" s="29"/>
    </row>
    <row r="69" spans="2:7" ht="27" customHeight="1" x14ac:dyDescent="0.2">
      <c r="B69" s="106" t="s">
        <v>97</v>
      </c>
      <c r="C69" s="107">
        <v>30</v>
      </c>
      <c r="D69" s="69"/>
      <c r="E69" s="69"/>
      <c r="F69" s="69"/>
      <c r="G69" s="29"/>
    </row>
    <row r="70" spans="2:7" ht="21.95" customHeight="1" x14ac:dyDescent="0.2">
      <c r="B70" s="108" t="s">
        <v>98</v>
      </c>
      <c r="C70" s="109">
        <v>3</v>
      </c>
      <c r="D70" s="69"/>
      <c r="E70" s="69"/>
      <c r="F70" s="69"/>
      <c r="G70" s="29"/>
    </row>
    <row r="71" spans="2:7" ht="21.95" customHeight="1" x14ac:dyDescent="0.2">
      <c r="E71" s="69"/>
      <c r="F71" s="69"/>
      <c r="G71" s="29"/>
    </row>
    <row r="72" spans="2:7" ht="15" x14ac:dyDescent="0.2">
      <c r="E72" s="69"/>
      <c r="F72" s="69"/>
      <c r="G72" s="29"/>
    </row>
    <row r="73" spans="2:7" ht="15" x14ac:dyDescent="0.2">
      <c r="E73" s="69"/>
      <c r="F73" s="69"/>
      <c r="G73" s="29"/>
    </row>
    <row r="74" spans="2:7" ht="15" x14ac:dyDescent="0.2">
      <c r="B74" s="69"/>
      <c r="C74" s="69"/>
      <c r="D74" s="69"/>
      <c r="E74" s="69"/>
      <c r="F74" s="69"/>
      <c r="G74" s="29"/>
    </row>
    <row r="75" spans="2:7" ht="15.75" thickBot="1" x14ac:dyDescent="0.25">
      <c r="B75" s="69"/>
      <c r="C75" s="69"/>
      <c r="D75" s="69"/>
      <c r="E75" s="69"/>
      <c r="F75" s="69"/>
      <c r="G75" s="29"/>
    </row>
    <row r="76" spans="2:7" ht="27.75" customHeight="1" thickBot="1" x14ac:dyDescent="0.25">
      <c r="B76" s="346" t="s">
        <v>100</v>
      </c>
      <c r="C76" s="347"/>
      <c r="D76" s="69"/>
      <c r="E76" s="69"/>
      <c r="F76" s="69"/>
      <c r="G76" s="29"/>
    </row>
    <row r="77" spans="2:7" ht="15" x14ac:dyDescent="0.2">
      <c r="B77" s="110" t="s">
        <v>13</v>
      </c>
      <c r="C77" s="111">
        <v>32</v>
      </c>
      <c r="D77" s="69"/>
      <c r="E77" s="69"/>
      <c r="F77" s="69"/>
      <c r="G77" s="29"/>
    </row>
    <row r="78" spans="2:7" ht="15.75" thickBot="1" x14ac:dyDescent="0.25">
      <c r="B78" s="112" t="s">
        <v>14</v>
      </c>
      <c r="C78" s="113">
        <v>1</v>
      </c>
      <c r="D78" s="69"/>
      <c r="E78" s="69"/>
      <c r="F78" s="69"/>
      <c r="G78" s="29"/>
    </row>
    <row r="79" spans="2:7" ht="15" x14ac:dyDescent="0.2">
      <c r="B79" s="69"/>
      <c r="C79" s="69"/>
      <c r="D79" s="69"/>
      <c r="E79" s="69"/>
      <c r="F79" s="69"/>
      <c r="G79" s="29"/>
    </row>
    <row r="80" spans="2:7" ht="15" x14ac:dyDescent="0.2">
      <c r="B80" s="69"/>
      <c r="C80" s="69"/>
      <c r="D80" s="69"/>
      <c r="E80" s="69"/>
      <c r="F80" s="69"/>
      <c r="G80" s="29"/>
    </row>
    <row r="81" spans="2:7" ht="15.75" x14ac:dyDescent="0.2">
      <c r="B81" s="69"/>
      <c r="C81" s="69"/>
      <c r="D81" s="69"/>
      <c r="E81" s="69"/>
      <c r="F81" s="69"/>
      <c r="G81" s="70"/>
    </row>
    <row r="82" spans="2:7" ht="15.75" x14ac:dyDescent="0.2">
      <c r="B82" s="69"/>
      <c r="C82" s="69"/>
      <c r="D82" s="69"/>
      <c r="E82" s="69"/>
      <c r="F82" s="69"/>
      <c r="G82" s="27"/>
    </row>
    <row r="83" spans="2:7" ht="15" x14ac:dyDescent="0.2">
      <c r="B83" s="69"/>
      <c r="C83" s="69"/>
      <c r="D83" s="69"/>
      <c r="E83" s="69"/>
      <c r="F83" s="69"/>
      <c r="G83" s="29"/>
    </row>
    <row r="84" spans="2:7" ht="15.75" x14ac:dyDescent="0.2">
      <c r="B84" s="69"/>
      <c r="C84" s="69"/>
      <c r="D84" s="69"/>
      <c r="E84" s="69"/>
      <c r="F84" s="69"/>
      <c r="G84" s="27"/>
    </row>
    <row r="85" spans="2:7" ht="15" x14ac:dyDescent="0.2">
      <c r="B85" s="69"/>
      <c r="C85" s="69"/>
      <c r="D85" s="69"/>
      <c r="E85" s="69"/>
      <c r="F85" s="69"/>
      <c r="G85" s="29"/>
    </row>
    <row r="86" spans="2:7" ht="15" x14ac:dyDescent="0.2">
      <c r="D86" s="69"/>
      <c r="E86" s="69"/>
      <c r="F86" s="69"/>
      <c r="G86" s="29"/>
    </row>
    <row r="87" spans="2:7" ht="15" x14ac:dyDescent="0.2">
      <c r="D87" s="69"/>
      <c r="E87" s="69"/>
      <c r="F87" s="69"/>
      <c r="G87" s="29"/>
    </row>
    <row r="88" spans="2:7" x14ac:dyDescent="0.2">
      <c r="D88" s="69"/>
      <c r="E88" s="69"/>
      <c r="F88" s="69"/>
      <c r="G88" s="31"/>
    </row>
    <row r="89" spans="2:7" x14ac:dyDescent="0.2">
      <c r="D89" s="69"/>
      <c r="E89" s="69"/>
      <c r="F89" s="69"/>
      <c r="G89" s="31"/>
    </row>
    <row r="90" spans="2:7" ht="15.75" x14ac:dyDescent="0.2">
      <c r="D90" s="69"/>
      <c r="E90" s="69"/>
      <c r="F90" s="69"/>
      <c r="G90" s="32"/>
    </row>
    <row r="91" spans="2:7" x14ac:dyDescent="0.2">
      <c r="D91" s="69"/>
      <c r="E91" s="69"/>
      <c r="F91" s="69"/>
      <c r="G91" s="33"/>
    </row>
    <row r="92" spans="2:7" ht="15" x14ac:dyDescent="0.2">
      <c r="D92" s="69"/>
      <c r="E92" s="69"/>
      <c r="F92" s="69"/>
      <c r="G92" s="34"/>
    </row>
    <row r="93" spans="2:7" ht="15" x14ac:dyDescent="0.2">
      <c r="D93" s="69"/>
      <c r="E93" s="69"/>
      <c r="F93" s="69"/>
      <c r="G93" s="29"/>
    </row>
    <row r="94" spans="2:7" ht="15" x14ac:dyDescent="0.2">
      <c r="G94" s="29"/>
    </row>
    <row r="95" spans="2:7" ht="15" x14ac:dyDescent="0.2">
      <c r="G95" s="29"/>
    </row>
    <row r="96" spans="2:7" ht="15" x14ac:dyDescent="0.2">
      <c r="G96" s="29"/>
    </row>
    <row r="97" spans="7:7" ht="15" x14ac:dyDescent="0.2">
      <c r="G97" s="29"/>
    </row>
    <row r="98" spans="7:7" ht="15.75" x14ac:dyDescent="0.2">
      <c r="G98" s="27"/>
    </row>
    <row r="99" spans="7:7" ht="15" x14ac:dyDescent="0.2">
      <c r="G99" s="29"/>
    </row>
    <row r="100" spans="7:7" ht="15" x14ac:dyDescent="0.2">
      <c r="G100" s="29"/>
    </row>
    <row r="101" spans="7:7" ht="15" x14ac:dyDescent="0.2">
      <c r="G101" s="2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62"/>
  <sheetViews>
    <sheetView showGridLines="0" topLeftCell="A34" workbookViewId="0">
      <selection activeCell="B48" sqref="B48"/>
    </sheetView>
  </sheetViews>
  <sheetFormatPr baseColWidth="10" defaultRowHeight="12.75" x14ac:dyDescent="0.2"/>
  <cols>
    <col min="1" max="1" width="4.7109375" style="17" customWidth="1"/>
    <col min="2" max="2" width="67.28515625" style="17" customWidth="1"/>
    <col min="3" max="3" width="41.85546875" style="17" customWidth="1"/>
    <col min="4" max="256" width="11.42578125" style="17"/>
    <col min="257" max="257" width="4" style="17" customWidth="1"/>
    <col min="258" max="258" width="67.28515625" style="17" customWidth="1"/>
    <col min="259" max="259" width="43.85546875" style="17" customWidth="1"/>
    <col min="260" max="512" width="11.42578125" style="17"/>
    <col min="513" max="513" width="4" style="17" customWidth="1"/>
    <col min="514" max="514" width="67.28515625" style="17" customWidth="1"/>
    <col min="515" max="515" width="43.85546875" style="17" customWidth="1"/>
    <col min="516" max="768" width="11.42578125" style="17"/>
    <col min="769" max="769" width="4" style="17" customWidth="1"/>
    <col min="770" max="770" width="67.28515625" style="17" customWidth="1"/>
    <col min="771" max="771" width="43.85546875" style="17" customWidth="1"/>
    <col min="772" max="1024" width="11.42578125" style="17"/>
    <col min="1025" max="1025" width="4" style="17" customWidth="1"/>
    <col min="1026" max="1026" width="67.28515625" style="17" customWidth="1"/>
    <col min="1027" max="1027" width="43.85546875" style="17" customWidth="1"/>
    <col min="1028" max="1280" width="11.42578125" style="17"/>
    <col min="1281" max="1281" width="4" style="17" customWidth="1"/>
    <col min="1282" max="1282" width="67.28515625" style="17" customWidth="1"/>
    <col min="1283" max="1283" width="43.85546875" style="17" customWidth="1"/>
    <col min="1284" max="1536" width="11.42578125" style="17"/>
    <col min="1537" max="1537" width="4" style="17" customWidth="1"/>
    <col min="1538" max="1538" width="67.28515625" style="17" customWidth="1"/>
    <col min="1539" max="1539" width="43.85546875" style="17" customWidth="1"/>
    <col min="1540" max="1792" width="11.42578125" style="17"/>
    <col min="1793" max="1793" width="4" style="17" customWidth="1"/>
    <col min="1794" max="1794" width="67.28515625" style="17" customWidth="1"/>
    <col min="1795" max="1795" width="43.85546875" style="17" customWidth="1"/>
    <col min="1796" max="2048" width="11.42578125" style="17"/>
    <col min="2049" max="2049" width="4" style="17" customWidth="1"/>
    <col min="2050" max="2050" width="67.28515625" style="17" customWidth="1"/>
    <col min="2051" max="2051" width="43.85546875" style="17" customWidth="1"/>
    <col min="2052" max="2304" width="11.42578125" style="17"/>
    <col min="2305" max="2305" width="4" style="17" customWidth="1"/>
    <col min="2306" max="2306" width="67.28515625" style="17" customWidth="1"/>
    <col min="2307" max="2307" width="43.85546875" style="17" customWidth="1"/>
    <col min="2308" max="2560" width="11.42578125" style="17"/>
    <col min="2561" max="2561" width="4" style="17" customWidth="1"/>
    <col min="2562" max="2562" width="67.28515625" style="17" customWidth="1"/>
    <col min="2563" max="2563" width="43.85546875" style="17" customWidth="1"/>
    <col min="2564" max="2816" width="11.42578125" style="17"/>
    <col min="2817" max="2817" width="4" style="17" customWidth="1"/>
    <col min="2818" max="2818" width="67.28515625" style="17" customWidth="1"/>
    <col min="2819" max="2819" width="43.85546875" style="17" customWidth="1"/>
    <col min="2820" max="3072" width="11.42578125" style="17"/>
    <col min="3073" max="3073" width="4" style="17" customWidth="1"/>
    <col min="3074" max="3074" width="67.28515625" style="17" customWidth="1"/>
    <col min="3075" max="3075" width="43.85546875" style="17" customWidth="1"/>
    <col min="3076" max="3328" width="11.42578125" style="17"/>
    <col min="3329" max="3329" width="4" style="17" customWidth="1"/>
    <col min="3330" max="3330" width="67.28515625" style="17" customWidth="1"/>
    <col min="3331" max="3331" width="43.85546875" style="17" customWidth="1"/>
    <col min="3332" max="3584" width="11.42578125" style="17"/>
    <col min="3585" max="3585" width="4" style="17" customWidth="1"/>
    <col min="3586" max="3586" width="67.28515625" style="17" customWidth="1"/>
    <col min="3587" max="3587" width="43.85546875" style="17" customWidth="1"/>
    <col min="3588" max="3840" width="11.42578125" style="17"/>
    <col min="3841" max="3841" width="4" style="17" customWidth="1"/>
    <col min="3842" max="3842" width="67.28515625" style="17" customWidth="1"/>
    <col min="3843" max="3843" width="43.85546875" style="17" customWidth="1"/>
    <col min="3844" max="4096" width="11.42578125" style="17"/>
    <col min="4097" max="4097" width="4" style="17" customWidth="1"/>
    <col min="4098" max="4098" width="67.28515625" style="17" customWidth="1"/>
    <col min="4099" max="4099" width="43.85546875" style="17" customWidth="1"/>
    <col min="4100" max="4352" width="11.42578125" style="17"/>
    <col min="4353" max="4353" width="4" style="17" customWidth="1"/>
    <col min="4354" max="4354" width="67.28515625" style="17" customWidth="1"/>
    <col min="4355" max="4355" width="43.85546875" style="17" customWidth="1"/>
    <col min="4356" max="4608" width="11.42578125" style="17"/>
    <col min="4609" max="4609" width="4" style="17" customWidth="1"/>
    <col min="4610" max="4610" width="67.28515625" style="17" customWidth="1"/>
    <col min="4611" max="4611" width="43.85546875" style="17" customWidth="1"/>
    <col min="4612" max="4864" width="11.42578125" style="17"/>
    <col min="4865" max="4865" width="4" style="17" customWidth="1"/>
    <col min="4866" max="4866" width="67.28515625" style="17" customWidth="1"/>
    <col min="4867" max="4867" width="43.85546875" style="17" customWidth="1"/>
    <col min="4868" max="5120" width="11.42578125" style="17"/>
    <col min="5121" max="5121" width="4" style="17" customWidth="1"/>
    <col min="5122" max="5122" width="67.28515625" style="17" customWidth="1"/>
    <col min="5123" max="5123" width="43.85546875" style="17" customWidth="1"/>
    <col min="5124" max="5376" width="11.42578125" style="17"/>
    <col min="5377" max="5377" width="4" style="17" customWidth="1"/>
    <col min="5378" max="5378" width="67.28515625" style="17" customWidth="1"/>
    <col min="5379" max="5379" width="43.85546875" style="17" customWidth="1"/>
    <col min="5380" max="5632" width="11.42578125" style="17"/>
    <col min="5633" max="5633" width="4" style="17" customWidth="1"/>
    <col min="5634" max="5634" width="67.28515625" style="17" customWidth="1"/>
    <col min="5635" max="5635" width="43.85546875" style="17" customWidth="1"/>
    <col min="5636" max="5888" width="11.42578125" style="17"/>
    <col min="5889" max="5889" width="4" style="17" customWidth="1"/>
    <col min="5890" max="5890" width="67.28515625" style="17" customWidth="1"/>
    <col min="5891" max="5891" width="43.85546875" style="17" customWidth="1"/>
    <col min="5892" max="6144" width="11.42578125" style="17"/>
    <col min="6145" max="6145" width="4" style="17" customWidth="1"/>
    <col min="6146" max="6146" width="67.28515625" style="17" customWidth="1"/>
    <col min="6147" max="6147" width="43.85546875" style="17" customWidth="1"/>
    <col min="6148" max="6400" width="11.42578125" style="17"/>
    <col min="6401" max="6401" width="4" style="17" customWidth="1"/>
    <col min="6402" max="6402" width="67.28515625" style="17" customWidth="1"/>
    <col min="6403" max="6403" width="43.85546875" style="17" customWidth="1"/>
    <col min="6404" max="6656" width="11.42578125" style="17"/>
    <col min="6657" max="6657" width="4" style="17" customWidth="1"/>
    <col min="6658" max="6658" width="67.28515625" style="17" customWidth="1"/>
    <col min="6659" max="6659" width="43.85546875" style="17" customWidth="1"/>
    <col min="6660" max="6912" width="11.42578125" style="17"/>
    <col min="6913" max="6913" width="4" style="17" customWidth="1"/>
    <col min="6914" max="6914" width="67.28515625" style="17" customWidth="1"/>
    <col min="6915" max="6915" width="43.85546875" style="17" customWidth="1"/>
    <col min="6916" max="7168" width="11.42578125" style="17"/>
    <col min="7169" max="7169" width="4" style="17" customWidth="1"/>
    <col min="7170" max="7170" width="67.28515625" style="17" customWidth="1"/>
    <col min="7171" max="7171" width="43.85546875" style="17" customWidth="1"/>
    <col min="7172" max="7424" width="11.42578125" style="17"/>
    <col min="7425" max="7425" width="4" style="17" customWidth="1"/>
    <col min="7426" max="7426" width="67.28515625" style="17" customWidth="1"/>
    <col min="7427" max="7427" width="43.85546875" style="17" customWidth="1"/>
    <col min="7428" max="7680" width="11.42578125" style="17"/>
    <col min="7681" max="7681" width="4" style="17" customWidth="1"/>
    <col min="7682" max="7682" width="67.28515625" style="17" customWidth="1"/>
    <col min="7683" max="7683" width="43.85546875" style="17" customWidth="1"/>
    <col min="7684" max="7936" width="11.42578125" style="17"/>
    <col min="7937" max="7937" width="4" style="17" customWidth="1"/>
    <col min="7938" max="7938" width="67.28515625" style="17" customWidth="1"/>
    <col min="7939" max="7939" width="43.85546875" style="17" customWidth="1"/>
    <col min="7940" max="8192" width="11.42578125" style="17"/>
    <col min="8193" max="8193" width="4" style="17" customWidth="1"/>
    <col min="8194" max="8194" width="67.28515625" style="17" customWidth="1"/>
    <col min="8195" max="8195" width="43.85546875" style="17" customWidth="1"/>
    <col min="8196" max="8448" width="11.42578125" style="17"/>
    <col min="8449" max="8449" width="4" style="17" customWidth="1"/>
    <col min="8450" max="8450" width="67.28515625" style="17" customWidth="1"/>
    <col min="8451" max="8451" width="43.85546875" style="17" customWidth="1"/>
    <col min="8452" max="8704" width="11.42578125" style="17"/>
    <col min="8705" max="8705" width="4" style="17" customWidth="1"/>
    <col min="8706" max="8706" width="67.28515625" style="17" customWidth="1"/>
    <col min="8707" max="8707" width="43.85546875" style="17" customWidth="1"/>
    <col min="8708" max="8960" width="11.42578125" style="17"/>
    <col min="8961" max="8961" width="4" style="17" customWidth="1"/>
    <col min="8962" max="8962" width="67.28515625" style="17" customWidth="1"/>
    <col min="8963" max="8963" width="43.85546875" style="17" customWidth="1"/>
    <col min="8964" max="9216" width="11.42578125" style="17"/>
    <col min="9217" max="9217" width="4" style="17" customWidth="1"/>
    <col min="9218" max="9218" width="67.28515625" style="17" customWidth="1"/>
    <col min="9219" max="9219" width="43.85546875" style="17" customWidth="1"/>
    <col min="9220" max="9472" width="11.42578125" style="17"/>
    <col min="9473" max="9473" width="4" style="17" customWidth="1"/>
    <col min="9474" max="9474" width="67.28515625" style="17" customWidth="1"/>
    <col min="9475" max="9475" width="43.85546875" style="17" customWidth="1"/>
    <col min="9476" max="9728" width="11.42578125" style="17"/>
    <col min="9729" max="9729" width="4" style="17" customWidth="1"/>
    <col min="9730" max="9730" width="67.28515625" style="17" customWidth="1"/>
    <col min="9731" max="9731" width="43.85546875" style="17" customWidth="1"/>
    <col min="9732" max="9984" width="11.42578125" style="17"/>
    <col min="9985" max="9985" width="4" style="17" customWidth="1"/>
    <col min="9986" max="9986" width="67.28515625" style="17" customWidth="1"/>
    <col min="9987" max="9987" width="43.85546875" style="17" customWidth="1"/>
    <col min="9988" max="10240" width="11.42578125" style="17"/>
    <col min="10241" max="10241" width="4" style="17" customWidth="1"/>
    <col min="10242" max="10242" width="67.28515625" style="17" customWidth="1"/>
    <col min="10243" max="10243" width="43.85546875" style="17" customWidth="1"/>
    <col min="10244" max="10496" width="11.42578125" style="17"/>
    <col min="10497" max="10497" width="4" style="17" customWidth="1"/>
    <col min="10498" max="10498" width="67.28515625" style="17" customWidth="1"/>
    <col min="10499" max="10499" width="43.85546875" style="17" customWidth="1"/>
    <col min="10500" max="10752" width="11.42578125" style="17"/>
    <col min="10753" max="10753" width="4" style="17" customWidth="1"/>
    <col min="10754" max="10754" width="67.28515625" style="17" customWidth="1"/>
    <col min="10755" max="10755" width="43.85546875" style="17" customWidth="1"/>
    <col min="10756" max="11008" width="11.42578125" style="17"/>
    <col min="11009" max="11009" width="4" style="17" customWidth="1"/>
    <col min="11010" max="11010" width="67.28515625" style="17" customWidth="1"/>
    <col min="11011" max="11011" width="43.85546875" style="17" customWidth="1"/>
    <col min="11012" max="11264" width="11.42578125" style="17"/>
    <col min="11265" max="11265" width="4" style="17" customWidth="1"/>
    <col min="11266" max="11266" width="67.28515625" style="17" customWidth="1"/>
    <col min="11267" max="11267" width="43.85546875" style="17" customWidth="1"/>
    <col min="11268" max="11520" width="11.42578125" style="17"/>
    <col min="11521" max="11521" width="4" style="17" customWidth="1"/>
    <col min="11522" max="11522" width="67.28515625" style="17" customWidth="1"/>
    <col min="11523" max="11523" width="43.85546875" style="17" customWidth="1"/>
    <col min="11524" max="11776" width="11.42578125" style="17"/>
    <col min="11777" max="11777" width="4" style="17" customWidth="1"/>
    <col min="11778" max="11778" width="67.28515625" style="17" customWidth="1"/>
    <col min="11779" max="11779" width="43.85546875" style="17" customWidth="1"/>
    <col min="11780" max="12032" width="11.42578125" style="17"/>
    <col min="12033" max="12033" width="4" style="17" customWidth="1"/>
    <col min="12034" max="12034" width="67.28515625" style="17" customWidth="1"/>
    <col min="12035" max="12035" width="43.85546875" style="17" customWidth="1"/>
    <col min="12036" max="12288" width="11.42578125" style="17"/>
    <col min="12289" max="12289" width="4" style="17" customWidth="1"/>
    <col min="12290" max="12290" width="67.28515625" style="17" customWidth="1"/>
    <col min="12291" max="12291" width="43.85546875" style="17" customWidth="1"/>
    <col min="12292" max="12544" width="11.42578125" style="17"/>
    <col min="12545" max="12545" width="4" style="17" customWidth="1"/>
    <col min="12546" max="12546" width="67.28515625" style="17" customWidth="1"/>
    <col min="12547" max="12547" width="43.85546875" style="17" customWidth="1"/>
    <col min="12548" max="12800" width="11.42578125" style="17"/>
    <col min="12801" max="12801" width="4" style="17" customWidth="1"/>
    <col min="12802" max="12802" width="67.28515625" style="17" customWidth="1"/>
    <col min="12803" max="12803" width="43.85546875" style="17" customWidth="1"/>
    <col min="12804" max="13056" width="11.42578125" style="17"/>
    <col min="13057" max="13057" width="4" style="17" customWidth="1"/>
    <col min="13058" max="13058" width="67.28515625" style="17" customWidth="1"/>
    <col min="13059" max="13059" width="43.85546875" style="17" customWidth="1"/>
    <col min="13060" max="13312" width="11.42578125" style="17"/>
    <col min="13313" max="13313" width="4" style="17" customWidth="1"/>
    <col min="13314" max="13314" width="67.28515625" style="17" customWidth="1"/>
    <col min="13315" max="13315" width="43.85546875" style="17" customWidth="1"/>
    <col min="13316" max="13568" width="11.42578125" style="17"/>
    <col min="13569" max="13569" width="4" style="17" customWidth="1"/>
    <col min="13570" max="13570" width="67.28515625" style="17" customWidth="1"/>
    <col min="13571" max="13571" width="43.85546875" style="17" customWidth="1"/>
    <col min="13572" max="13824" width="11.42578125" style="17"/>
    <col min="13825" max="13825" width="4" style="17" customWidth="1"/>
    <col min="13826" max="13826" width="67.28515625" style="17" customWidth="1"/>
    <col min="13827" max="13827" width="43.85546875" style="17" customWidth="1"/>
    <col min="13828" max="14080" width="11.42578125" style="17"/>
    <col min="14081" max="14081" width="4" style="17" customWidth="1"/>
    <col min="14082" max="14082" width="67.28515625" style="17" customWidth="1"/>
    <col min="14083" max="14083" width="43.85546875" style="17" customWidth="1"/>
    <col min="14084" max="14336" width="11.42578125" style="17"/>
    <col min="14337" max="14337" width="4" style="17" customWidth="1"/>
    <col min="14338" max="14338" width="67.28515625" style="17" customWidth="1"/>
    <col min="14339" max="14339" width="43.85546875" style="17" customWidth="1"/>
    <col min="14340" max="14592" width="11.42578125" style="17"/>
    <col min="14593" max="14593" width="4" style="17" customWidth="1"/>
    <col min="14594" max="14594" width="67.28515625" style="17" customWidth="1"/>
    <col min="14595" max="14595" width="43.85546875" style="17" customWidth="1"/>
    <col min="14596" max="14848" width="11.42578125" style="17"/>
    <col min="14849" max="14849" width="4" style="17" customWidth="1"/>
    <col min="14850" max="14850" width="67.28515625" style="17" customWidth="1"/>
    <col min="14851" max="14851" width="43.85546875" style="17" customWidth="1"/>
    <col min="14852" max="15104" width="11.42578125" style="17"/>
    <col min="15105" max="15105" width="4" style="17" customWidth="1"/>
    <col min="15106" max="15106" width="67.28515625" style="17" customWidth="1"/>
    <col min="15107" max="15107" width="43.85546875" style="17" customWidth="1"/>
    <col min="15108" max="15360" width="11.42578125" style="17"/>
    <col min="15361" max="15361" width="4" style="17" customWidth="1"/>
    <col min="15362" max="15362" width="67.28515625" style="17" customWidth="1"/>
    <col min="15363" max="15363" width="43.85546875" style="17" customWidth="1"/>
    <col min="15364" max="15616" width="11.42578125" style="17"/>
    <col min="15617" max="15617" width="4" style="17" customWidth="1"/>
    <col min="15618" max="15618" width="67.28515625" style="17" customWidth="1"/>
    <col min="15619" max="15619" width="43.85546875" style="17" customWidth="1"/>
    <col min="15620" max="15872" width="11.42578125" style="17"/>
    <col min="15873" max="15873" width="4" style="17" customWidth="1"/>
    <col min="15874" max="15874" width="67.28515625" style="17" customWidth="1"/>
    <col min="15875" max="15875" width="43.85546875" style="17" customWidth="1"/>
    <col min="15876" max="16128" width="11.42578125" style="17"/>
    <col min="16129" max="16129" width="4" style="17" customWidth="1"/>
    <col min="16130" max="16130" width="67.28515625" style="17" customWidth="1"/>
    <col min="16131" max="16131" width="43.85546875" style="17" customWidth="1"/>
    <col min="16132" max="16384" width="11.42578125" style="17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342" t="s">
        <v>159</v>
      </c>
      <c r="C10" s="344"/>
    </row>
    <row r="11" spans="2:3" ht="3" customHeight="1" x14ac:dyDescent="0.2">
      <c r="B11" s="72"/>
      <c r="C11" s="73"/>
    </row>
    <row r="12" spans="2:3" ht="36" customHeight="1" x14ac:dyDescent="0.2">
      <c r="B12" s="93" t="s">
        <v>74</v>
      </c>
      <c r="C12" s="94" t="s">
        <v>75</v>
      </c>
    </row>
    <row r="13" spans="2:3" ht="27.95" customHeight="1" x14ac:dyDescent="0.2">
      <c r="B13" s="74" t="s">
        <v>76</v>
      </c>
      <c r="C13" s="75">
        <v>539</v>
      </c>
    </row>
    <row r="14" spans="2:3" ht="27.95" customHeight="1" x14ac:dyDescent="0.2">
      <c r="B14" s="74" t="s">
        <v>77</v>
      </c>
      <c r="C14" s="75">
        <v>493</v>
      </c>
    </row>
    <row r="15" spans="2:3" ht="27.95" customHeight="1" x14ac:dyDescent="0.2">
      <c r="B15" s="74" t="s">
        <v>78</v>
      </c>
      <c r="C15" s="75">
        <v>460</v>
      </c>
    </row>
    <row r="16" spans="2:3" ht="27.95" customHeight="1" x14ac:dyDescent="0.2">
      <c r="B16" s="74" t="s">
        <v>79</v>
      </c>
      <c r="C16" s="75">
        <v>0</v>
      </c>
    </row>
    <row r="17" spans="2:3" ht="27.95" customHeight="1" x14ac:dyDescent="0.2">
      <c r="B17" s="74" t="s">
        <v>80</v>
      </c>
      <c r="C17" s="75">
        <v>141</v>
      </c>
    </row>
    <row r="18" spans="2:3" ht="27.95" customHeight="1" thickBot="1" x14ac:dyDescent="0.25">
      <c r="B18" s="76" t="s">
        <v>81</v>
      </c>
      <c r="C18" s="77">
        <v>47</v>
      </c>
    </row>
    <row r="19" spans="2:3" ht="4.5" customHeight="1" thickBot="1" x14ac:dyDescent="0.25">
      <c r="B19" s="78"/>
      <c r="C19" s="79"/>
    </row>
    <row r="20" spans="2:3" ht="33.75" customHeight="1" thickBot="1" x14ac:dyDescent="0.25">
      <c r="B20" s="252" t="s">
        <v>96</v>
      </c>
      <c r="C20" s="251" t="s">
        <v>177</v>
      </c>
    </row>
    <row r="21" spans="2:3" ht="3.75" customHeight="1" thickBot="1" x14ac:dyDescent="0.25">
      <c r="B21" s="80"/>
      <c r="C21" s="81"/>
    </row>
    <row r="22" spans="2:3" ht="27.95" customHeight="1" x14ac:dyDescent="0.2">
      <c r="B22" s="82" t="s">
        <v>82</v>
      </c>
      <c r="C22" s="83"/>
    </row>
    <row r="23" spans="2:3" ht="27.95" customHeight="1" x14ac:dyDescent="0.2">
      <c r="B23" s="74" t="s">
        <v>83</v>
      </c>
      <c r="C23" s="84">
        <v>580</v>
      </c>
    </row>
    <row r="24" spans="2:3" ht="27.95" customHeight="1" x14ac:dyDescent="0.2">
      <c r="B24" s="74" t="s">
        <v>84</v>
      </c>
      <c r="C24" s="84">
        <v>5</v>
      </c>
    </row>
    <row r="25" spans="2:3" ht="27.95" customHeight="1" x14ac:dyDescent="0.2">
      <c r="B25" s="97" t="s">
        <v>85</v>
      </c>
      <c r="C25" s="99">
        <v>68</v>
      </c>
    </row>
    <row r="26" spans="2:3" ht="27.95" customHeight="1" x14ac:dyDescent="0.2">
      <c r="B26" s="98" t="s">
        <v>86</v>
      </c>
      <c r="C26" s="100">
        <v>0</v>
      </c>
    </row>
    <row r="27" spans="2:3" ht="27.95" customHeight="1" x14ac:dyDescent="0.2">
      <c r="B27" s="98" t="s">
        <v>87</v>
      </c>
      <c r="C27" s="100">
        <v>15</v>
      </c>
    </row>
    <row r="28" spans="2:3" ht="27.95" customHeight="1" x14ac:dyDescent="0.2">
      <c r="B28" s="98" t="s">
        <v>88</v>
      </c>
      <c r="C28" s="100">
        <v>0</v>
      </c>
    </row>
    <row r="29" spans="2:3" ht="27.95" customHeight="1" x14ac:dyDescent="0.2">
      <c r="B29" s="98" t="s">
        <v>89</v>
      </c>
      <c r="C29" s="100">
        <v>0</v>
      </c>
    </row>
    <row r="30" spans="2:3" ht="32.25" customHeight="1" x14ac:dyDescent="0.2">
      <c r="B30" s="98" t="s">
        <v>90</v>
      </c>
      <c r="C30" s="100">
        <v>3</v>
      </c>
    </row>
    <row r="31" spans="2:3" ht="10.5" customHeight="1" thickBot="1" x14ac:dyDescent="0.25">
      <c r="B31" s="101"/>
      <c r="C31" s="102"/>
    </row>
    <row r="32" spans="2:3" ht="11.25" customHeight="1" thickBot="1" x14ac:dyDescent="0.25">
      <c r="B32" s="85"/>
      <c r="C32" s="29"/>
    </row>
    <row r="33" spans="2:6" ht="48" customHeight="1" thickBot="1" x14ac:dyDescent="0.25">
      <c r="B33" s="86" t="s">
        <v>107</v>
      </c>
      <c r="C33" s="87">
        <f>SUM(C23:C30)</f>
        <v>671</v>
      </c>
      <c r="D33" s="190"/>
      <c r="E33" s="190"/>
      <c r="F33" s="190"/>
    </row>
    <row r="34" spans="2:6" ht="11.25" customHeight="1" thickBot="1" x14ac:dyDescent="0.25">
      <c r="B34" s="88"/>
      <c r="C34" s="89"/>
    </row>
    <row r="35" spans="2:6" ht="30" customHeight="1" thickBot="1" x14ac:dyDescent="0.25">
      <c r="B35" s="210" t="s">
        <v>95</v>
      </c>
      <c r="C35" s="95"/>
    </row>
    <row r="36" spans="2:6" ht="10.5" customHeight="1" thickBot="1" x14ac:dyDescent="0.25">
      <c r="B36" s="90"/>
      <c r="C36" s="81"/>
    </row>
    <row r="37" spans="2:6" ht="27.95" customHeight="1" x14ac:dyDescent="0.2">
      <c r="B37" s="82" t="s">
        <v>91</v>
      </c>
      <c r="C37" s="91"/>
    </row>
    <row r="38" spans="2:6" ht="25.5" customHeight="1" x14ac:dyDescent="0.2">
      <c r="B38" s="74" t="s">
        <v>92</v>
      </c>
      <c r="C38" s="75">
        <v>118</v>
      </c>
    </row>
    <row r="39" spans="2:6" ht="24.75" customHeight="1" x14ac:dyDescent="0.2">
      <c r="B39" s="74" t="s">
        <v>93</v>
      </c>
      <c r="C39" s="75">
        <v>158</v>
      </c>
    </row>
    <row r="40" spans="2:6" ht="24" customHeight="1" thickBot="1" x14ac:dyDescent="0.25">
      <c r="B40" s="76" t="s">
        <v>94</v>
      </c>
      <c r="C40" s="77">
        <v>73</v>
      </c>
    </row>
    <row r="41" spans="2:6" ht="10.5" customHeight="1" thickBot="1" x14ac:dyDescent="0.25">
      <c r="B41" s="85"/>
      <c r="C41" s="29"/>
    </row>
    <row r="42" spans="2:6" ht="27.95" customHeight="1" x14ac:dyDescent="0.2">
      <c r="B42" s="47" t="s">
        <v>5</v>
      </c>
      <c r="C42" s="92">
        <f>SUM(C38:C41)</f>
        <v>349</v>
      </c>
    </row>
    <row r="43" spans="2:6" ht="27.95" customHeight="1" x14ac:dyDescent="0.2">
      <c r="B43" s="22"/>
      <c r="C43" s="23"/>
    </row>
    <row r="44" spans="2:6" ht="27.95" customHeight="1" x14ac:dyDescent="0.2">
      <c r="B44" s="25"/>
      <c r="C44" s="24"/>
    </row>
    <row r="45" spans="2:6" ht="27.95" customHeight="1" x14ac:dyDescent="0.2">
      <c r="B45" s="26"/>
      <c r="C45" s="26"/>
    </row>
    <row r="46" spans="2:6" ht="30.95" customHeight="1" x14ac:dyDescent="0.2">
      <c r="B46" s="28"/>
      <c r="C46" s="29"/>
    </row>
    <row r="47" spans="2:6" ht="30.95" customHeight="1" x14ac:dyDescent="0.2">
      <c r="B47" s="28"/>
      <c r="C47" s="29"/>
    </row>
    <row r="48" spans="2:6" ht="30.95" customHeight="1" x14ac:dyDescent="0.2">
      <c r="B48" s="30"/>
      <c r="C48" s="29"/>
    </row>
    <row r="49" spans="2:3" ht="30.95" customHeight="1" x14ac:dyDescent="0.2">
      <c r="B49" s="31"/>
      <c r="C49" s="31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33"/>
      <c r="C52" s="33"/>
    </row>
    <row r="53" spans="2:3" ht="30.95" customHeight="1" x14ac:dyDescent="0.2">
      <c r="B53" s="34"/>
      <c r="C53" s="34"/>
    </row>
    <row r="54" spans="2:3" ht="30.95" customHeight="1" x14ac:dyDescent="0.2">
      <c r="B54" s="28"/>
      <c r="C54" s="29"/>
    </row>
    <row r="55" spans="2:3" ht="30.95" customHeight="1" x14ac:dyDescent="0.2">
      <c r="B55" s="28"/>
      <c r="C55" s="29"/>
    </row>
    <row r="56" spans="2:3" ht="30.95" customHeight="1" x14ac:dyDescent="0.2">
      <c r="B56" s="28"/>
      <c r="C56" s="29"/>
    </row>
    <row r="57" spans="2:3" ht="30.95" customHeight="1" x14ac:dyDescent="0.2">
      <c r="B57" s="28"/>
      <c r="C57" s="29"/>
    </row>
    <row r="58" spans="2:3" ht="30.95" customHeight="1" x14ac:dyDescent="0.2">
      <c r="B58" s="28"/>
      <c r="C58" s="29"/>
    </row>
    <row r="59" spans="2:3" ht="30.95" customHeight="1" x14ac:dyDescent="0.2">
      <c r="B59" s="35"/>
      <c r="C59" s="27"/>
    </row>
    <row r="60" spans="2:3" ht="30.95" customHeight="1" x14ac:dyDescent="0.2">
      <c r="B60" s="28"/>
      <c r="C60" s="29"/>
    </row>
    <row r="61" spans="2:3" ht="30.95" customHeight="1" x14ac:dyDescent="0.2">
      <c r="B61" s="28"/>
      <c r="C61" s="29"/>
    </row>
    <row r="62" spans="2:3" ht="30.95" customHeight="1" x14ac:dyDescent="0.2">
      <c r="B62" s="30"/>
      <c r="C62" s="29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8"/>
  <sheetViews>
    <sheetView showGridLines="0" view="pageLayout" topLeftCell="A10" zoomScale="75" zoomScaleNormal="50" zoomScaleSheetLayoutView="75" zoomScalePageLayoutView="75" workbookViewId="0">
      <selection activeCell="G30" sqref="G3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337" t="s">
        <v>151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125"/>
    </row>
    <row r="11" spans="2:16" x14ac:dyDescent="0.2">
      <c r="B11" s="5"/>
      <c r="C11" s="5"/>
    </row>
    <row r="12" spans="2:16" ht="36" customHeight="1" x14ac:dyDescent="0.2">
      <c r="B12" s="241" t="s">
        <v>0</v>
      </c>
      <c r="C12" s="242" t="s">
        <v>129</v>
      </c>
      <c r="E12" s="148">
        <v>100</v>
      </c>
    </row>
    <row r="13" spans="2:16" ht="36" customHeight="1" x14ac:dyDescent="0.2">
      <c r="B13" s="243" t="s">
        <v>147</v>
      </c>
      <c r="C13" s="244">
        <v>298</v>
      </c>
    </row>
    <row r="14" spans="2:16" ht="30.95" customHeight="1" x14ac:dyDescent="0.2">
      <c r="B14" s="245" t="s">
        <v>160</v>
      </c>
      <c r="C14" s="246">
        <v>302</v>
      </c>
    </row>
    <row r="15" spans="2:16" ht="12.75" customHeight="1" thickBot="1" x14ac:dyDescent="0.25">
      <c r="B15" s="205"/>
      <c r="C15" s="244"/>
      <c r="D15" s="7"/>
    </row>
    <row r="16" spans="2:16" ht="39.75" customHeight="1" thickTop="1" x14ac:dyDescent="0.2">
      <c r="B16" s="247" t="s">
        <v>22</v>
      </c>
      <c r="C16" s="249">
        <f>(C14*E12/C13)-100</f>
        <v>1.3422818791946298</v>
      </c>
    </row>
    <row r="17" spans="2:3" x14ac:dyDescent="0.2">
      <c r="B17" s="248"/>
      <c r="C17" s="248"/>
    </row>
    <row r="25" spans="2:3" ht="3.75" customHeight="1" thickBot="1" x14ac:dyDescent="0.25"/>
    <row r="26" spans="2:3" ht="24.75" customHeight="1" x14ac:dyDescent="0.2">
      <c r="B26" s="141" t="s">
        <v>111</v>
      </c>
      <c r="C26" s="145">
        <v>216</v>
      </c>
    </row>
    <row r="27" spans="2:3" ht="30" customHeight="1" thickBot="1" x14ac:dyDescent="0.25">
      <c r="B27" s="142" t="s">
        <v>145</v>
      </c>
      <c r="C27" s="146">
        <v>86</v>
      </c>
    </row>
    <row r="28" spans="2:3" ht="20.25" customHeight="1" x14ac:dyDescent="0.2">
      <c r="C28" s="9">
        <f>SUM(C26:C27)</f>
        <v>302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2019 </vt:lpstr>
      <vt:lpstr>CONSIG. M.P.</vt:lpstr>
      <vt:lpstr>DETENIDOS</vt:lpstr>
      <vt:lpstr>SALIDAS DIF.  MULTA</vt:lpstr>
      <vt:lpstr>CRUCEROS MAY  INCIDENCIA</vt:lpstr>
      <vt:lpstr>JUZG COLEGIADO</vt:lpstr>
      <vt:lpstr>JUZGADOS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2020-01-11T18:46:55Z</cp:lastPrinted>
  <dcterms:created xsi:type="dcterms:W3CDTF">2014-01-30T18:25:03Z</dcterms:created>
  <dcterms:modified xsi:type="dcterms:W3CDTF">2020-01-11T18:49:51Z</dcterms:modified>
</cp:coreProperties>
</file>